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salvari contab\My documents\an 2024\SITE 2024\Pt site 14 feb 2024\"/>
    </mc:Choice>
  </mc:AlternateContent>
  <xr:revisionPtr revIDLastSave="0" documentId="13_ncr:1_{29760C10-3663-4291-8951-ACA29C41E44B}"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1">cheltuieli!$A$1:$H$319</definedName>
    <definedName name="_xlnm.Print_Area" localSheetId="0">venituri!$A$1:$F$127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1" i="1" l="1"/>
  <c r="G223" i="2" l="1"/>
  <c r="G59" i="2"/>
  <c r="F147" i="2"/>
  <c r="F150" i="2"/>
  <c r="E150" i="2"/>
  <c r="E147" i="2"/>
  <c r="F135" i="2"/>
  <c r="E135" i="2"/>
  <c r="F131" i="2"/>
  <c r="E131" i="2"/>
  <c r="F119" i="2"/>
  <c r="E119" i="2"/>
  <c r="F110" i="2"/>
  <c r="E110" i="2"/>
  <c r="D150" i="2"/>
  <c r="D147" i="2"/>
  <c r="D110" i="2"/>
  <c r="D135" i="2"/>
  <c r="D131" i="2"/>
  <c r="D119" i="2"/>
  <c r="D115" i="2"/>
  <c r="G197" i="2" l="1"/>
  <c r="F118" i="2"/>
  <c r="F149" i="2"/>
  <c r="F146" i="2"/>
  <c r="E146" i="2"/>
  <c r="E134" i="2"/>
  <c r="E109" i="2"/>
  <c r="E149" i="2"/>
  <c r="E118" i="2"/>
  <c r="F130" i="2"/>
  <c r="E130" i="2"/>
  <c r="D134" i="2"/>
  <c r="D109" i="2"/>
  <c r="H305" i="2"/>
  <c r="H304" i="2" s="1"/>
  <c r="G305" i="2"/>
  <c r="F305" i="2"/>
  <c r="F304" i="2" s="1"/>
  <c r="F303" i="2" s="1"/>
  <c r="F302" i="2" s="1"/>
  <c r="E305" i="2"/>
  <c r="E304" i="2" s="1"/>
  <c r="E303" i="2" s="1"/>
  <c r="E302" i="2" s="1"/>
  <c r="D305" i="2"/>
  <c r="D304" i="2" s="1"/>
  <c r="D303" i="2" s="1"/>
  <c r="D302" i="2" s="1"/>
  <c r="C305" i="2"/>
  <c r="C304" i="2" s="1"/>
  <c r="C303" i="2" s="1"/>
  <c r="C302" i="2" s="1"/>
  <c r="H293" i="2"/>
  <c r="G293" i="2"/>
  <c r="F293" i="2"/>
  <c r="E293" i="2"/>
  <c r="D293" i="2"/>
  <c r="C293" i="2"/>
  <c r="H289" i="2"/>
  <c r="G289" i="2"/>
  <c r="F289" i="2"/>
  <c r="E289" i="2"/>
  <c r="D289" i="2"/>
  <c r="C289" i="2"/>
  <c r="H282" i="2"/>
  <c r="G282" i="2"/>
  <c r="F282" i="2"/>
  <c r="E282" i="2"/>
  <c r="D282" i="2"/>
  <c r="C282" i="2"/>
  <c r="H281" i="2"/>
  <c r="H280" i="2" s="1"/>
  <c r="H279" i="2" s="1"/>
  <c r="H14" i="2" s="1"/>
  <c r="G281" i="2"/>
  <c r="G280" i="2" s="1"/>
  <c r="F281" i="2"/>
  <c r="F280" i="2" s="1"/>
  <c r="F279" i="2" s="1"/>
  <c r="E281" i="2"/>
  <c r="E280" i="2" s="1"/>
  <c r="E279" i="2" s="1"/>
  <c r="E278" i="2" s="1"/>
  <c r="E277" i="2" s="1"/>
  <c r="D281" i="2"/>
  <c r="D280" i="2" s="1"/>
  <c r="D279" i="2" s="1"/>
  <c r="C281" i="2"/>
  <c r="C280" i="2" s="1"/>
  <c r="C279" i="2" s="1"/>
  <c r="C14" i="2" s="1"/>
  <c r="H271" i="2"/>
  <c r="G271" i="2"/>
  <c r="F271" i="2"/>
  <c r="E271" i="2"/>
  <c r="D271" i="2"/>
  <c r="C271" i="2"/>
  <c r="H266" i="2"/>
  <c r="G266" i="2"/>
  <c r="F266" i="2"/>
  <c r="E266" i="2"/>
  <c r="D266" i="2"/>
  <c r="C266" i="2"/>
  <c r="C262" i="2" s="1"/>
  <c r="C261" i="2" s="1"/>
  <c r="C260" i="2" s="1"/>
  <c r="C13" i="2" s="1"/>
  <c r="H259" i="2"/>
  <c r="H19" i="2" s="1"/>
  <c r="G259" i="2"/>
  <c r="G19" i="2" s="1"/>
  <c r="F259" i="2"/>
  <c r="F19" i="2" s="1"/>
  <c r="E259" i="2"/>
  <c r="E19" i="2" s="1"/>
  <c r="D259" i="2"/>
  <c r="D19" i="2" s="1"/>
  <c r="C259" i="2"/>
  <c r="C19" i="2" s="1"/>
  <c r="H248" i="2"/>
  <c r="G248" i="2"/>
  <c r="F248" i="2"/>
  <c r="E248" i="2"/>
  <c r="D248" i="2"/>
  <c r="C248" i="2"/>
  <c r="H243" i="2"/>
  <c r="G243" i="2"/>
  <c r="F243" i="2"/>
  <c r="E243" i="2"/>
  <c r="D243" i="2"/>
  <c r="C243" i="2"/>
  <c r="H240" i="2"/>
  <c r="G240" i="2"/>
  <c r="F240" i="2"/>
  <c r="E240" i="2"/>
  <c r="D240" i="2"/>
  <c r="C240" i="2"/>
  <c r="H237" i="2"/>
  <c r="G237" i="2"/>
  <c r="F237" i="2"/>
  <c r="E237" i="2"/>
  <c r="D237" i="2"/>
  <c r="C237" i="2"/>
  <c r="H230" i="2"/>
  <c r="G230" i="2"/>
  <c r="C230" i="2"/>
  <c r="H224" i="2"/>
  <c r="G224" i="2"/>
  <c r="F224" i="2"/>
  <c r="E224" i="2"/>
  <c r="D224" i="2"/>
  <c r="C224" i="2"/>
  <c r="H219" i="2"/>
  <c r="G219" i="2"/>
  <c r="F219" i="2"/>
  <c r="E219" i="2"/>
  <c r="D219" i="2"/>
  <c r="C219" i="2"/>
  <c r="H213" i="2"/>
  <c r="G213" i="2"/>
  <c r="F213" i="2"/>
  <c r="E213" i="2"/>
  <c r="D213" i="2"/>
  <c r="C213" i="2"/>
  <c r="H210" i="2"/>
  <c r="G210" i="2"/>
  <c r="F210" i="2"/>
  <c r="E210" i="2"/>
  <c r="D210" i="2"/>
  <c r="C210" i="2"/>
  <c r="H202" i="2"/>
  <c r="G202" i="2"/>
  <c r="F202" i="2"/>
  <c r="E202" i="2"/>
  <c r="D202" i="2"/>
  <c r="C202" i="2"/>
  <c r="D197" i="2"/>
  <c r="H197" i="2"/>
  <c r="F197" i="2"/>
  <c r="E197" i="2"/>
  <c r="C197" i="2"/>
  <c r="H187" i="2"/>
  <c r="H186" i="2" s="1"/>
  <c r="G187" i="2"/>
  <c r="G186" i="2" s="1"/>
  <c r="C187" i="2"/>
  <c r="C186" i="2" s="1"/>
  <c r="F186" i="2"/>
  <c r="E186" i="2"/>
  <c r="D186" i="2"/>
  <c r="D181" i="2"/>
  <c r="H181" i="2"/>
  <c r="G181" i="2"/>
  <c r="F181" i="2"/>
  <c r="E181" i="2"/>
  <c r="C181" i="2"/>
  <c r="D177" i="2"/>
  <c r="H177" i="2"/>
  <c r="G177" i="2"/>
  <c r="F177" i="2"/>
  <c r="E177" i="2"/>
  <c r="C177" i="2"/>
  <c r="H172" i="2"/>
  <c r="G172" i="2"/>
  <c r="F172" i="2"/>
  <c r="E172" i="2"/>
  <c r="D172" i="2"/>
  <c r="C172" i="2"/>
  <c r="H168" i="2"/>
  <c r="G168" i="2"/>
  <c r="F168" i="2"/>
  <c r="E168" i="2"/>
  <c r="D168" i="2"/>
  <c r="C168" i="2"/>
  <c r="H164" i="2"/>
  <c r="G164" i="2"/>
  <c r="F164" i="2"/>
  <c r="E164" i="2"/>
  <c r="D164" i="2"/>
  <c r="C164" i="2"/>
  <c r="H160" i="2"/>
  <c r="G160" i="2"/>
  <c r="F160" i="2"/>
  <c r="E160" i="2"/>
  <c r="D160" i="2"/>
  <c r="C160" i="2"/>
  <c r="H155" i="2"/>
  <c r="G155" i="2"/>
  <c r="F155" i="2"/>
  <c r="E155" i="2"/>
  <c r="D155" i="2"/>
  <c r="C155" i="2"/>
  <c r="H152" i="2"/>
  <c r="G152" i="2"/>
  <c r="F152" i="2"/>
  <c r="E152" i="2"/>
  <c r="D152" i="2"/>
  <c r="C152" i="2"/>
  <c r="H149" i="2"/>
  <c r="G149" i="2"/>
  <c r="D149" i="2"/>
  <c r="C149" i="2"/>
  <c r="D146" i="2"/>
  <c r="H146" i="2"/>
  <c r="G146" i="2"/>
  <c r="C146" i="2"/>
  <c r="H140" i="2"/>
  <c r="G140" i="2"/>
  <c r="F140" i="2"/>
  <c r="E140" i="2"/>
  <c r="D140" i="2"/>
  <c r="C140" i="2"/>
  <c r="F134" i="2"/>
  <c r="H134" i="2"/>
  <c r="G134" i="2"/>
  <c r="C134" i="2"/>
  <c r="H130" i="2"/>
  <c r="G130" i="2"/>
  <c r="D130" i="2"/>
  <c r="C130" i="2"/>
  <c r="H127" i="2"/>
  <c r="G127" i="2"/>
  <c r="F127" i="2"/>
  <c r="E127" i="2"/>
  <c r="D127" i="2"/>
  <c r="C127" i="2"/>
  <c r="H124" i="2"/>
  <c r="G124" i="2"/>
  <c r="F124" i="2"/>
  <c r="E124" i="2"/>
  <c r="D124" i="2"/>
  <c r="C124" i="2"/>
  <c r="H121" i="2"/>
  <c r="G121" i="2"/>
  <c r="F121" i="2"/>
  <c r="E121" i="2"/>
  <c r="D121" i="2"/>
  <c r="C121" i="2"/>
  <c r="H118" i="2"/>
  <c r="G118" i="2"/>
  <c r="D118" i="2"/>
  <c r="C118" i="2"/>
  <c r="H115" i="2"/>
  <c r="G115" i="2"/>
  <c r="F115" i="2"/>
  <c r="E115" i="2"/>
  <c r="C115" i="2"/>
  <c r="H112" i="2"/>
  <c r="G112" i="2"/>
  <c r="F112" i="2"/>
  <c r="E112" i="2"/>
  <c r="D112" i="2"/>
  <c r="C112" i="2"/>
  <c r="F109" i="2"/>
  <c r="H109" i="2"/>
  <c r="G109" i="2"/>
  <c r="C109" i="2"/>
  <c r="H100" i="2"/>
  <c r="G100" i="2"/>
  <c r="F100" i="2"/>
  <c r="F99" i="2" s="1"/>
  <c r="E100" i="2"/>
  <c r="E99" i="2" s="1"/>
  <c r="D100" i="2"/>
  <c r="D99" i="2" s="1"/>
  <c r="C100" i="2"/>
  <c r="C99" i="2" s="1"/>
  <c r="H96" i="2"/>
  <c r="G96" i="2"/>
  <c r="F96" i="2"/>
  <c r="E96" i="2"/>
  <c r="D96" i="2"/>
  <c r="C96" i="2"/>
  <c r="H80" i="2"/>
  <c r="H79" i="2" s="1"/>
  <c r="G80" i="2"/>
  <c r="F80" i="2"/>
  <c r="F79" i="2" s="1"/>
  <c r="E80" i="2"/>
  <c r="E79" i="2" s="1"/>
  <c r="E78" i="2" s="1"/>
  <c r="E17" i="2" s="1"/>
  <c r="D80" i="2"/>
  <c r="D79" i="2" s="1"/>
  <c r="D18" i="2" s="1"/>
  <c r="C80" i="2"/>
  <c r="C79" i="2" s="1"/>
  <c r="H75" i="2"/>
  <c r="G75" i="2"/>
  <c r="G16" i="2" s="1"/>
  <c r="F75" i="2"/>
  <c r="F16" i="2" s="1"/>
  <c r="E75" i="2"/>
  <c r="E16" i="2" s="1"/>
  <c r="D75" i="2"/>
  <c r="C75" i="2"/>
  <c r="C16" i="2" s="1"/>
  <c r="H73" i="2"/>
  <c r="H72" i="2" s="1"/>
  <c r="G73" i="2"/>
  <c r="F73" i="2"/>
  <c r="F72" i="2" s="1"/>
  <c r="F12" i="2" s="1"/>
  <c r="E73" i="2"/>
  <c r="E72" i="2" s="1"/>
  <c r="E12" i="2" s="1"/>
  <c r="D73" i="2"/>
  <c r="D72" i="2" s="1"/>
  <c r="D12" i="2" s="1"/>
  <c r="C73" i="2"/>
  <c r="C72" i="2" s="1"/>
  <c r="C12" i="2" s="1"/>
  <c r="H69" i="2"/>
  <c r="G69" i="2"/>
  <c r="F69" i="2"/>
  <c r="E69" i="2"/>
  <c r="D69" i="2"/>
  <c r="C69" i="2"/>
  <c r="H61" i="2"/>
  <c r="G61" i="2"/>
  <c r="F61" i="2"/>
  <c r="E61" i="2"/>
  <c r="D61" i="2"/>
  <c r="C61" i="2"/>
  <c r="H59" i="2"/>
  <c r="F59" i="2"/>
  <c r="E59" i="2"/>
  <c r="D59" i="2"/>
  <c r="C59" i="2"/>
  <c r="H37" i="2"/>
  <c r="G37" i="2"/>
  <c r="F37" i="2"/>
  <c r="E37" i="2"/>
  <c r="D37" i="2"/>
  <c r="C37" i="2"/>
  <c r="H35" i="2"/>
  <c r="G35" i="2"/>
  <c r="F35" i="2"/>
  <c r="E35" i="2"/>
  <c r="D35" i="2"/>
  <c r="C35" i="2"/>
  <c r="H25" i="2"/>
  <c r="G25" i="2"/>
  <c r="F25" i="2"/>
  <c r="E25" i="2"/>
  <c r="D25" i="2"/>
  <c r="C25" i="2"/>
  <c r="D16" i="2"/>
  <c r="F111" i="1"/>
  <c r="E111" i="1"/>
  <c r="D111" i="1"/>
  <c r="C111" i="1"/>
  <c r="F109" i="1"/>
  <c r="F108" i="1" s="1"/>
  <c r="F107" i="1" s="1"/>
  <c r="E109" i="1"/>
  <c r="D109" i="1"/>
  <c r="D108" i="1" s="1"/>
  <c r="D107" i="1" s="1"/>
  <c r="C109" i="1"/>
  <c r="C108" i="1" s="1"/>
  <c r="C107" i="1" s="1"/>
  <c r="F104" i="1"/>
  <c r="E104" i="1"/>
  <c r="D104" i="1"/>
  <c r="C104" i="1"/>
  <c r="F100" i="1"/>
  <c r="E100" i="1"/>
  <c r="D100" i="1"/>
  <c r="C100" i="1"/>
  <c r="F97" i="1"/>
  <c r="E97" i="1"/>
  <c r="D97" i="1"/>
  <c r="C97" i="1"/>
  <c r="F94" i="1"/>
  <c r="E94" i="1"/>
  <c r="D94" i="1"/>
  <c r="C94" i="1"/>
  <c r="F92" i="1"/>
  <c r="E92" i="1"/>
  <c r="D92" i="1"/>
  <c r="C92" i="1"/>
  <c r="F82" i="1"/>
  <c r="E82" i="1"/>
  <c r="D82" i="1"/>
  <c r="C82" i="1"/>
  <c r="F69" i="1"/>
  <c r="E69" i="1"/>
  <c r="D69" i="1"/>
  <c r="C69" i="1"/>
  <c r="F65" i="1"/>
  <c r="E65" i="1"/>
  <c r="D65" i="1"/>
  <c r="C65" i="1"/>
  <c r="F60" i="1"/>
  <c r="E60" i="1"/>
  <c r="D60" i="1"/>
  <c r="D59" i="1" s="1"/>
  <c r="C60" i="1"/>
  <c r="F57" i="1"/>
  <c r="E57" i="1"/>
  <c r="D57" i="1"/>
  <c r="C57" i="1"/>
  <c r="F55" i="1"/>
  <c r="E55" i="1"/>
  <c r="E54" i="1" s="1"/>
  <c r="D55" i="1"/>
  <c r="C55" i="1"/>
  <c r="C54" i="1" s="1"/>
  <c r="F30" i="1"/>
  <c r="F29" i="1" s="1"/>
  <c r="E30" i="1"/>
  <c r="D30" i="1"/>
  <c r="D29" i="1" s="1"/>
  <c r="C30" i="1"/>
  <c r="C29" i="1" s="1"/>
  <c r="F25" i="1"/>
  <c r="E25" i="1"/>
  <c r="D25" i="1"/>
  <c r="C25" i="1"/>
  <c r="F17" i="1"/>
  <c r="E17" i="1"/>
  <c r="D17" i="1"/>
  <c r="C17" i="1"/>
  <c r="F10" i="1"/>
  <c r="E10" i="1"/>
  <c r="D10" i="1"/>
  <c r="C10" i="1"/>
  <c r="H288" i="2" l="1"/>
  <c r="H15" i="2" s="1"/>
  <c r="F91" i="1"/>
  <c r="D16" i="1"/>
  <c r="E288" i="2"/>
  <c r="E15" i="2" s="1"/>
  <c r="C91" i="1"/>
  <c r="C288" i="2"/>
  <c r="C15" i="2" s="1"/>
  <c r="C16" i="1"/>
  <c r="F133" i="2"/>
  <c r="D96" i="1"/>
  <c r="E91" i="1"/>
  <c r="C207" i="2"/>
  <c r="C185" i="2" s="1"/>
  <c r="D133" i="2"/>
  <c r="D108" i="2" s="1"/>
  <c r="D91" i="1"/>
  <c r="F16" i="1"/>
  <c r="F15" i="1" s="1"/>
  <c r="E91" i="2"/>
  <c r="F78" i="2"/>
  <c r="F17" i="2" s="1"/>
  <c r="F18" i="2"/>
  <c r="E29" i="1"/>
  <c r="E59" i="1"/>
  <c r="E167" i="2"/>
  <c r="C167" i="2"/>
  <c r="C145" i="2" s="1"/>
  <c r="F59" i="1"/>
  <c r="C68" i="1"/>
  <c r="C67" i="1" s="1"/>
  <c r="E96" i="1"/>
  <c r="C103" i="1"/>
  <c r="G304" i="2"/>
  <c r="G303" i="2" s="1"/>
  <c r="G302" i="2" s="1"/>
  <c r="C96" i="1"/>
  <c r="H207" i="2"/>
  <c r="H185" i="2" s="1"/>
  <c r="F288" i="2"/>
  <c r="F15" i="2" s="1"/>
  <c r="G207" i="2"/>
  <c r="G185" i="2" s="1"/>
  <c r="F68" i="1"/>
  <c r="F67" i="1" s="1"/>
  <c r="H78" i="2"/>
  <c r="H17" i="2" s="1"/>
  <c r="H18" i="2"/>
  <c r="D15" i="1"/>
  <c r="F54" i="1"/>
  <c r="H229" i="2"/>
  <c r="H228" i="2" s="1"/>
  <c r="E68" i="1"/>
  <c r="E67" i="1" s="1"/>
  <c r="D103" i="1"/>
  <c r="G167" i="2"/>
  <c r="G288" i="2"/>
  <c r="G15" i="2" s="1"/>
  <c r="C133" i="2"/>
  <c r="C108" i="2" s="1"/>
  <c r="D68" i="1"/>
  <c r="D67" i="1" s="1"/>
  <c r="F24" i="2"/>
  <c r="F10" i="2" s="1"/>
  <c r="D78" i="2"/>
  <c r="D17" i="2" s="1"/>
  <c r="D167" i="2"/>
  <c r="D145" i="2" s="1"/>
  <c r="H303" i="2"/>
  <c r="H302" i="2" s="1"/>
  <c r="H301" i="2" s="1"/>
  <c r="D288" i="2"/>
  <c r="D15" i="2" s="1"/>
  <c r="E133" i="2"/>
  <c r="E108" i="2" s="1"/>
  <c r="F167" i="2"/>
  <c r="F145" i="2" s="1"/>
  <c r="D229" i="2"/>
  <c r="D228" i="2" s="1"/>
  <c r="G79" i="2"/>
  <c r="G78" i="2" s="1"/>
  <c r="G17" i="2" s="1"/>
  <c r="F229" i="2"/>
  <c r="F228" i="2" s="1"/>
  <c r="D54" i="1"/>
  <c r="D53" i="1" s="1"/>
  <c r="C59" i="1"/>
  <c r="C53" i="1" s="1"/>
  <c r="F96" i="1"/>
  <c r="C229" i="2"/>
  <c r="C228" i="2" s="1"/>
  <c r="C91" i="2"/>
  <c r="G99" i="2"/>
  <c r="G91" i="2" s="1"/>
  <c r="G262" i="2"/>
  <c r="H262" i="2"/>
  <c r="H261" i="2" s="1"/>
  <c r="H133" i="2"/>
  <c r="H108" i="2" s="1"/>
  <c r="G133" i="2"/>
  <c r="F278" i="2"/>
  <c r="F277" i="2" s="1"/>
  <c r="F14" i="2"/>
  <c r="E14" i="2"/>
  <c r="E262" i="2"/>
  <c r="E261" i="2" s="1"/>
  <c r="E260" i="2" s="1"/>
  <c r="E13" i="2" s="1"/>
  <c r="F262" i="2"/>
  <c r="F261" i="2" s="1"/>
  <c r="F260" i="2" s="1"/>
  <c r="F13" i="2" s="1"/>
  <c r="D262" i="2"/>
  <c r="D261" i="2" s="1"/>
  <c r="D260" i="2" s="1"/>
  <c r="D13" i="2" s="1"/>
  <c r="E229" i="2"/>
  <c r="E228" i="2" s="1"/>
  <c r="E207" i="2"/>
  <c r="E185" i="2" s="1"/>
  <c r="F207" i="2"/>
  <c r="F185" i="2" s="1"/>
  <c r="D207" i="2"/>
  <c r="D185" i="2" s="1"/>
  <c r="D91" i="2"/>
  <c r="E24" i="2"/>
  <c r="E10" i="2" s="1"/>
  <c r="D24" i="2"/>
  <c r="D10" i="2" s="1"/>
  <c r="G279" i="2"/>
  <c r="C299" i="2"/>
  <c r="C298" i="2" s="1"/>
  <c r="C297" i="2" s="1"/>
  <c r="C301" i="2"/>
  <c r="C300" i="2" s="1"/>
  <c r="C78" i="2"/>
  <c r="C17" i="2" s="1"/>
  <c r="C18" i="2"/>
  <c r="H99" i="2"/>
  <c r="H16" i="2"/>
  <c r="D14" i="2"/>
  <c r="D278" i="2"/>
  <c r="D277" i="2" s="1"/>
  <c r="D299" i="2"/>
  <c r="D298" i="2" s="1"/>
  <c r="D297" i="2" s="1"/>
  <c r="D301" i="2"/>
  <c r="D300" i="2" s="1"/>
  <c r="H24" i="2"/>
  <c r="E299" i="2"/>
  <c r="E298" i="2" s="1"/>
  <c r="E297" i="2" s="1"/>
  <c r="E301" i="2"/>
  <c r="E300" i="2" s="1"/>
  <c r="E18" i="2"/>
  <c r="C24" i="2"/>
  <c r="G72" i="2"/>
  <c r="H167" i="2"/>
  <c r="H145" i="2" s="1"/>
  <c r="H278" i="2"/>
  <c r="F299" i="2"/>
  <c r="F298" i="2" s="1"/>
  <c r="F297" i="2" s="1"/>
  <c r="F301" i="2"/>
  <c r="F300" i="2" s="1"/>
  <c r="E145" i="2"/>
  <c r="F108" i="2"/>
  <c r="F91" i="2"/>
  <c r="G24" i="2"/>
  <c r="G229" i="2"/>
  <c r="C278" i="2"/>
  <c r="C277" i="2" s="1"/>
  <c r="H12" i="2"/>
  <c r="C15" i="1"/>
  <c r="C9" i="1" s="1"/>
  <c r="F103" i="1"/>
  <c r="E108" i="1"/>
  <c r="E16" i="1"/>
  <c r="H299" i="2" l="1"/>
  <c r="G145" i="2"/>
  <c r="G18" i="2"/>
  <c r="F53" i="1"/>
  <c r="F9" i="1" s="1"/>
  <c r="E53" i="1"/>
  <c r="C8" i="1"/>
  <c r="C90" i="2"/>
  <c r="C89" i="2" s="1"/>
  <c r="C53" i="2" s="1"/>
  <c r="C45" i="2" s="1"/>
  <c r="C44" i="2" s="1"/>
  <c r="C11" i="2" s="1"/>
  <c r="D9" i="1"/>
  <c r="D8" i="1" s="1"/>
  <c r="G261" i="2"/>
  <c r="G260" i="2" s="1"/>
  <c r="G108" i="2"/>
  <c r="E90" i="2"/>
  <c r="E89" i="2" s="1"/>
  <c r="E53" i="2" s="1"/>
  <c r="E45" i="2" s="1"/>
  <c r="E44" i="2" s="1"/>
  <c r="E11" i="2" s="1"/>
  <c r="E21" i="2" s="1"/>
  <c r="E20" i="2" s="1"/>
  <c r="F90" i="2"/>
  <c r="F89" i="2" s="1"/>
  <c r="F53" i="2" s="1"/>
  <c r="F45" i="2" s="1"/>
  <c r="F44" i="2" s="1"/>
  <c r="F11" i="2" s="1"/>
  <c r="F21" i="2" s="1"/>
  <c r="F20" i="2" s="1"/>
  <c r="D90" i="2"/>
  <c r="D89" i="2" s="1"/>
  <c r="D53" i="2" s="1"/>
  <c r="D45" i="2" s="1"/>
  <c r="D44" i="2" s="1"/>
  <c r="D11" i="2" s="1"/>
  <c r="D21" i="2" s="1"/>
  <c r="D20" i="2" s="1"/>
  <c r="G299" i="2"/>
  <c r="G301" i="2"/>
  <c r="H10" i="2"/>
  <c r="C10" i="2"/>
  <c r="G228" i="2"/>
  <c r="G14" i="2"/>
  <c r="G278" i="2"/>
  <c r="G12" i="2"/>
  <c r="H277" i="2"/>
  <c r="H91" i="2"/>
  <c r="H300" i="2"/>
  <c r="G10" i="2"/>
  <c r="H260" i="2"/>
  <c r="H298" i="2"/>
  <c r="E15" i="1"/>
  <c r="E107" i="1"/>
  <c r="C23" i="2" l="1"/>
  <c r="C22" i="2" s="1"/>
  <c r="C87" i="2"/>
  <c r="G90" i="2"/>
  <c r="G89" i="2" s="1"/>
  <c r="E23" i="2"/>
  <c r="E22" i="2" s="1"/>
  <c r="E87" i="2"/>
  <c r="F87" i="2"/>
  <c r="F23" i="2"/>
  <c r="F22" i="2" s="1"/>
  <c r="D87" i="2"/>
  <c r="D23" i="2"/>
  <c r="D22" i="2" s="1"/>
  <c r="D9" i="2"/>
  <c r="D8" i="2" s="1"/>
  <c r="C21" i="2"/>
  <c r="C20" i="2" s="1"/>
  <c r="C9" i="2"/>
  <c r="C8" i="2" s="1"/>
  <c r="H297" i="2"/>
  <c r="F9" i="2"/>
  <c r="F8" i="2" s="1"/>
  <c r="G300" i="2"/>
  <c r="G298" i="2"/>
  <c r="H13" i="2"/>
  <c r="E9" i="2"/>
  <c r="E8" i="2" s="1"/>
  <c r="G13" i="2"/>
  <c r="H90" i="2"/>
  <c r="G277" i="2"/>
  <c r="E103" i="1"/>
  <c r="E9" i="1"/>
  <c r="F8" i="1"/>
  <c r="G297" i="2" l="1"/>
  <c r="G53" i="2"/>
  <c r="H89" i="2"/>
  <c r="E8" i="1"/>
  <c r="H53" i="2" l="1"/>
  <c r="G45" i="2"/>
  <c r="G44" i="2" l="1"/>
  <c r="H45" i="2"/>
  <c r="H44" i="2" l="1"/>
  <c r="G11" i="2"/>
  <c r="G87" i="2"/>
  <c r="G23" i="2"/>
  <c r="G22" i="2" l="1"/>
  <c r="G21" i="2"/>
  <c r="G9" i="2"/>
  <c r="H87" i="2"/>
  <c r="H11" i="2"/>
  <c r="H23" i="2"/>
  <c r="H22" i="2" l="1"/>
  <c r="H9" i="2"/>
  <c r="H21" i="2"/>
  <c r="G8" i="2"/>
  <c r="G20" i="2"/>
  <c r="H8" i="2" l="1"/>
  <c r="H20" i="2"/>
</calcChain>
</file>

<file path=xl/sharedStrings.xml><?xml version="1.0" encoding="utf-8"?>
<sst xmlns="http://schemas.openxmlformats.org/spreadsheetml/2006/main" count="673" uniqueCount="542">
  <si>
    <t xml:space="preserve">lei </t>
  </si>
  <si>
    <t>Cod</t>
  </si>
  <si>
    <t>Denumire indicator</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</si>
  <si>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</si>
  <si>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</si>
  <si>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</si>
  <si>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</si>
  <si>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</si>
  <si>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</si>
  <si>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</si>
  <si>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</si>
  <si>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</si>
  <si>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</si>
  <si>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</si>
  <si>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</si>
  <si>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</si>
  <si>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</si>
  <si>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</si>
  <si>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</si>
  <si>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</si>
  <si>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</si>
  <si>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</si>
  <si>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</si>
  <si>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</si>
  <si>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</si>
  <si>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</si>
  <si>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</si>
  <si>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</si>
  <si>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</si>
  <si>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</si>
  <si>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</si>
  <si>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</si>
  <si>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</si>
  <si>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</si>
  <si>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</si>
  <si>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</si>
  <si>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</si>
  <si>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</si>
  <si>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</si>
  <si>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</si>
  <si>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</si>
  <si>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</si>
  <si>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</si>
  <si>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</si>
  <si>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</si>
  <si>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</si>
  <si>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</si>
  <si>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</si>
  <si>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</si>
  <si>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</si>
  <si>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</si>
  <si>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</si>
  <si>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</si>
  <si>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</si>
  <si>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</si>
  <si>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</si>
  <si>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</si>
  <si>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</si>
  <si>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</si>
  <si>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</si>
  <si>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</si>
  <si>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</si>
  <si>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</si>
  <si>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</si>
  <si>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</si>
  <si>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</si>
  <si>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</si>
  <si>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</si>
  <si>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</si>
  <si>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</si>
  <si>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</si>
  <si>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</si>
  <si>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</si>
  <si>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</si>
  <si>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</si>
  <si>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</si>
  <si>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</si>
  <si>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</si>
  <si>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</si>
  <si>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</si>
  <si>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</si>
  <si>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</si>
  <si>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</si>
  <si>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</si>
  <si>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</si>
  <si>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</si>
  <si>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</si>
  <si>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</si>
  <si>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</si>
  <si>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</si>
  <si>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</si>
  <si>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</si>
  <si>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</si>
  <si>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</si>
  <si>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</si>
  <si>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</si>
  <si>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</si>
  <si>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</si>
  <si>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</si>
  <si>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</si>
  <si>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</si>
  <si>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</si>
  <si>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</si>
  <si>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</si>
  <si>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</si>
  <si>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</si>
  <si>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</si>
  <si>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</si>
  <si>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</si>
  <si>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</si>
  <si>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</si>
  <si>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</si>
  <si>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</si>
  <si>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</si>
  <si>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</si>
  <si>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</si>
  <si>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</si>
  <si>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</si>
  <si>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</si>
  <si>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</si>
  <si>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</si>
  <si>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</si>
  <si>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</si>
  <si>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</si>
  <si>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</si>
  <si>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</si>
  <si>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</si>
  <si>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</si>
  <si>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</si>
  <si>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</si>
  <si>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</si>
  <si>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</si>
  <si>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</si>
  <si>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</si>
  <si>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</si>
  <si>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</si>
  <si>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</si>
  <si>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</si>
  <si>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</si>
  <si>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</si>
  <si>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</si>
  <si>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</si>
  <si>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</si>
  <si>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</si>
  <si>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</si>
  <si>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</si>
  <si>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</si>
  <si>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</si>
  <si>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</si>
  <si>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</si>
  <si>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</si>
  <si>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</si>
  <si>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</si>
  <si>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</si>
  <si>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</si>
  <si>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</si>
  <si>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</si>
  <si>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</si>
  <si>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</si>
  <si>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</si>
  <si>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</si>
  <si>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</si>
  <si>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</si>
  <si>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</si>
  <si>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</si>
  <si>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</si>
  <si>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</si>
  <si>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</si>
  <si>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</si>
  <si>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</si>
  <si>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</si>
  <si>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</si>
  <si>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</si>
  <si>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</si>
  <si>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</si>
  <si>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</si>
  <si>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</si>
  <si>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</si>
  <si>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</si>
  <si>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</si>
  <si>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</si>
  <si>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</si>
  <si>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</si>
  <si>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</si>
  <si>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</si>
  <si>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</si>
  <si>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</si>
  <si>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</si>
  <si>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</si>
  <si>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</si>
  <si>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</si>
  <si>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</si>
  <si>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</si>
  <si>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</si>
  <si>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</si>
  <si>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</si>
  <si>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</si>
  <si>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</si>
  <si>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</si>
  <si>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</si>
  <si>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</si>
  <si>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</si>
  <si>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</si>
  <si>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</si>
  <si>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</si>
  <si>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</si>
  <si>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</si>
  <si>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</si>
  <si>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</si>
  <si>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</si>
  <si>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</si>
  <si>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</si>
  <si>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</si>
  <si>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</si>
  <si>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</si>
  <si>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</si>
  <si>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</si>
  <si>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</si>
  <si>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</si>
  <si>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</si>
  <si>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</si>
  <si>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</si>
  <si>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</si>
  <si>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</si>
  <si>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</si>
  <si>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</si>
  <si>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</si>
  <si>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</si>
  <si>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</si>
  <si>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</si>
  <si>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</si>
  <si>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</si>
  <si>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</si>
  <si>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</si>
  <si>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</si>
  <si>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</si>
  <si>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</si>
  <si>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</si>
  <si>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</si>
  <si>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</si>
  <si>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</si>
  <si>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</si>
  <si>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</si>
  <si>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</si>
  <si>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</si>
  <si>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</si>
  <si>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</si>
  <si>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</si>
  <si>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</si>
  <si>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</si>
  <si>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</si>
  <si>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</si>
  <si>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</si>
  <si>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</si>
  <si>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</si>
  <si>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</si>
  <si>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</si>
  <si>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</si>
  <si>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</si>
  <si>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</si>
  <si>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</si>
  <si>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</si>
  <si>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</si>
  <si>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</si>
  <si>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</si>
  <si>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</si>
  <si>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</si>
  <si>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</si>
  <si>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</si>
  <si>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</si>
  <si>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</si>
  <si>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</si>
  <si>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</si>
  <si>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</si>
  <si>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</si>
  <si>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</si>
  <si>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</si>
  <si>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</si>
  <si>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</si>
  <si>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</si>
  <si>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</si>
  <si>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</si>
  <si>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</si>
  <si>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</si>
  <si>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</si>
  <si>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</si>
  <si>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</si>
  <si>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</si>
  <si>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</si>
  <si>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</si>
  <si>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</si>
  <si>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</si>
  <si>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</si>
  <si>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</si>
  <si>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</si>
  <si>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</si>
  <si>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</si>
  <si>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</si>
  <si>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</si>
  <si>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</si>
  <si>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</si>
  <si>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</si>
  <si>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</si>
  <si>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</si>
  <si>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</si>
  <si>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</si>
  <si>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</si>
  <si>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</si>
  <si>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</si>
  <si>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</si>
  <si>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</si>
  <si>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</si>
  <si>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</si>
  <si>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</si>
  <si>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</si>
  <si>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</si>
  <si>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</si>
  <si>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</si>
  <si>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</si>
  <si>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</si>
  <si>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</si>
  <si>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</si>
  <si>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</si>
  <si>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</si>
  <si>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</si>
  <si>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</si>
  <si>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</si>
  <si>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</si>
  <si>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</si>
  <si>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</si>
  <si>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</si>
  <si>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</si>
  <si>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</si>
  <si>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</si>
  <si>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</si>
  <si>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</si>
  <si>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</si>
  <si>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</si>
  <si>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</si>
  <si>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</si>
  <si>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</si>
  <si>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</si>
  <si>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</si>
  <si>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</si>
  <si>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</si>
  <si>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</si>
  <si>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</si>
  <si>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</si>
  <si>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</si>
  <si>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</si>
  <si>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</si>
  <si>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</si>
  <si>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</si>
  <si>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</si>
  <si>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</si>
  <si>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</si>
  <si>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</si>
  <si>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</si>
  <si>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</si>
  <si>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</si>
  <si>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</si>
  <si>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</si>
  <si>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</si>
  <si>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</si>
  <si>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</si>
  <si>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</si>
  <si>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</si>
  <si>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</si>
  <si>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</si>
  <si>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</si>
  <si>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</si>
  <si>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</si>
  <si>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</si>
  <si>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</si>
  <si>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</si>
  <si>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</si>
  <si>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</si>
  <si>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</si>
  <si>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</si>
  <si>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</si>
  <si>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</si>
  <si>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</si>
  <si>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</si>
  <si>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</si>
  <si>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</si>
  <si>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</si>
  <si>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</si>
  <si>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</si>
  <si>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</si>
  <si>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</si>
  <si>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</si>
  <si>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</si>
  <si>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</si>
  <si>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</si>
  <si>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</si>
  <si>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</si>
  <si>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</si>
  <si>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</si>
  <si>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</si>
  <si>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</si>
  <si>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</si>
  <si>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</si>
  <si>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</si>
  <si>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</si>
  <si>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</si>
  <si>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</si>
  <si>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</si>
  <si>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</si>
  <si>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</si>
  <si>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</si>
  <si>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</si>
  <si>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</si>
  <si>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</si>
  <si>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</si>
  <si>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</si>
  <si>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</si>
  <si>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</si>
  <si>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</si>
  <si>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</si>
  <si>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</si>
  <si>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</si>
  <si>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</si>
  <si>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</si>
  <si>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</si>
  <si>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</si>
  <si>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</si>
  <si>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</si>
  <si>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</si>
  <si>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</si>
  <si>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</si>
  <si>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</si>
  <si>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</si>
  <si>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</si>
  <si>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</si>
  <si>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</si>
  <si>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</si>
  <si>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</si>
  <si>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</si>
  <si>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</si>
  <si>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</si>
  <si>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</si>
  <si>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</si>
  <si>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</si>
  <si>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</si>
  <si>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</si>
  <si>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</si>
  <si>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</si>
  <si>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</si>
  <si>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</si>
  <si>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</si>
  <si>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</si>
  <si>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</si>
  <si>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</si>
  <si>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</si>
  <si>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</si>
  <si>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</si>
  <si>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</si>
  <si>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</si>
  <si>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</si>
  <si>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</si>
  <si>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</si>
  <si>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</si>
  <si>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</si>
  <si>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</si>
  <si>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</si>
  <si>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</si>
  <si>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</si>
  <si>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</si>
  <si>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</si>
  <si>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</si>
  <si>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</si>
  <si>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</si>
  <si>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</si>
  <si>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</si>
  <si>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</si>
  <si>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</si>
  <si>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</si>
  <si>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</si>
  <si>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</si>
  <si>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</si>
  <si>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</si>
  <si>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</si>
  <si>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</si>
  <si>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</si>
  <si>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</si>
  <si>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</si>
  <si>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</si>
  <si>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</si>
  <si>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</si>
  <si>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</si>
  <si>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</si>
  <si>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</si>
  <si>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</si>
  <si>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</si>
  <si>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</si>
  <si>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</si>
  <si>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</si>
  <si>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</si>
  <si>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</si>
  <si>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</si>
  <si>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</si>
  <si>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</si>
  <si>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</si>
  <si>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</si>
  <si>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</si>
  <si>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</si>
  <si>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</si>
  <si>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</si>
  <si>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</si>
  <si>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</si>
  <si>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</si>
  <si>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</si>
  <si>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</si>
  <si>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</si>
  <si>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</si>
  <si>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</si>
  <si>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</si>
  <si>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 xml:space="preserve">    ~ medicamente imunologice folosite pentru producerea imunităţii active (sau folosite pentru prevenirea unor boli transmisibile), de care beneficiază unele segmente populaţionale în tratamentul ambulatoriu în regim de compensare</t>
  </si>
  <si>
    <t xml:space="preserve">  - Subprogramul de tratament al tulburarii depresive majore</t>
  </si>
  <si>
    <t>~ indemniatie lunara stabilita in cuantum brut conform art. 3^1, alin. (1) din capitolul II al anexei nr.II la Legea-cadru nr. 153/2017, cu modificările și completările ulterioare, din care:</t>
  </si>
  <si>
    <t xml:space="preserve">  -  indemnizatie lunara pentru medicii specialisti si primari conform art. 3^1 ,alin. (1), lit a) si b) din capitolul II al anexei nr.II la Legea-cadru nr. 153/2017, cu modificările și completările ulterioare</t>
  </si>
  <si>
    <t xml:space="preserve">  -  indemnizatie lunara pentru medicii rezidenti conform art. 3^1 ,alin. (1), lit c) si d) din capitolul II al anexei nr.II la Legea-cadru nr. 153/2017, cu modificările și completările ulterioare</t>
  </si>
  <si>
    <t xml:space="preserve">  -  indemnizatie lunara pentru biologii, chimistii si biochimistii prevazuti la art. 3^1 ,alin. (1), lit e) din capitolul II al anexei nr.II la Legea-cadru nr. 153/2017, cu modificările și completările ulterioare</t>
  </si>
  <si>
    <t xml:space="preserve">  -  indemnizatie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</si>
  <si>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indemnizatie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</si>
  <si>
    <t>CASA DE ASIGURARI DE SANATATE GALATI</t>
  </si>
  <si>
    <t>Raspundem de realitatea si exactitatea datelor</t>
  </si>
  <si>
    <t xml:space="preserve">    Director General,</t>
  </si>
  <si>
    <t>Director Economic,</t>
  </si>
  <si>
    <t xml:space="preserve">      Ciprian GROZA</t>
  </si>
  <si>
    <t xml:space="preserve"> Iulia-Simona PETCU</t>
  </si>
  <si>
    <t>Sef Serviciu BFC,</t>
  </si>
  <si>
    <t xml:space="preserve">  Fanica ORMAN</t>
  </si>
  <si>
    <t>Intocmit,</t>
  </si>
  <si>
    <t>Sonia-Mirela MISTREANU</t>
  </si>
  <si>
    <t xml:space="preserve">        Ciprian GROZA</t>
  </si>
  <si>
    <t>CONT DE EXECUTIE VENITURI DECEMBRIE 2023</t>
  </si>
  <si>
    <t>CONT DE EXECUTIE CHELTUIELI DECEMBRIE 2023</t>
  </si>
  <si>
    <t>Prevederi bugetare aprobate la finele perioadei de raportare                               Fila buget nr.  CC 10239/28.12.2023</t>
  </si>
  <si>
    <t>Prevederi bugetare trimestriale cumulate        Fila buget nr.  CC 10239/28.12.2023</t>
  </si>
  <si>
    <t>Credite de angajament        Fila buget nr.  CC 10239/28.12.2023</t>
  </si>
  <si>
    <t>ANAF inregistrat = 0 lei (ian.-dec.2023)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</si>
</sst>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30">
    <font>
      <sz val="10"/>
      <name val="Arial"/>
      <charset val="238"/>
    </font>
    <font>
      <sz val="10"/>
      <name val="Arial"/>
      <family val="2"/>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i/>
      <sz val="11"/>
      <name val="Arial"/>
      <family val="2"/>
    </font>
    <font>
      <sz val="11"/>
      <name val="Arial"/>
      <family val="2"/>
    </font>
    <font>
      <b/>
      <sz val="11"/>
      <name val="Arial"/>
      <family val="2"/>
      <charset val="238"/>
    </font>
    <font>
      <b/>
      <sz val="10"/>
      <color rgb="FFFF0000"/>
      <name val="Palatino Linotype"/>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8">
    <xf numFmtId="0" fontId="0" fillId="0" borderId="0" xfId="0"/>
    <xf numFmtId="0" fontId="2"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xf>
    <xf numFmtId="4" fontId="3" fillId="0" borderId="0" xfId="0" applyNumberFormat="1" applyFont="1"/>
    <xf numFmtId="0" fontId="2" fillId="0" borderId="0" xfId="0" applyFont="1"/>
    <xf numFmtId="0" fontId="4" fillId="0" borderId="0" xfId="0" applyFont="1"/>
    <xf numFmtId="2" fontId="3" fillId="0" borderId="1" xfId="0" applyNumberFormat="1" applyFont="1" applyBorder="1" applyAlignment="1">
      <alignment horizontal="center" vertical="center" wrapText="1"/>
    </xf>
    <xf numFmtId="4" fontId="3" fillId="0" borderId="0" xfId="0" applyNumberFormat="1" applyFont="1" applyAlignment="1">
      <alignment horizontal="center" vertical="center" wrapText="1"/>
    </xf>
    <xf numFmtId="2" fontId="3" fillId="0" borderId="1" xfId="0" applyNumberFormat="1" applyFont="1" applyBorder="1" applyAlignment="1">
      <alignment horizontal="center"/>
    </xf>
    <xf numFmtId="2" fontId="3" fillId="0" borderId="1" xfId="0" applyNumberFormat="1" applyFont="1" applyBorder="1" applyAlignment="1">
      <alignment horizontal="center" wrapText="1"/>
    </xf>
    <xf numFmtId="3" fontId="3" fillId="0" borderId="0" xfId="0" applyNumberFormat="1" applyFont="1" applyAlignment="1">
      <alignment horizontal="center"/>
    </xf>
    <xf numFmtId="3" fontId="4" fillId="0" borderId="0" xfId="0" applyNumberFormat="1" applyFont="1"/>
    <xf numFmtId="2" fontId="3" fillId="0" borderId="1" xfId="0" applyNumberFormat="1" applyFont="1" applyBorder="1" applyAlignment="1">
      <alignment wrapText="1"/>
    </xf>
    <xf numFmtId="4" fontId="3" fillId="0" borderId="1" xfId="0" applyNumberFormat="1" applyFont="1" applyBorder="1"/>
    <xf numFmtId="4" fontId="5" fillId="0" borderId="1" xfId="0" applyNumberFormat="1" applyFont="1" applyBorder="1"/>
    <xf numFmtId="0" fontId="3" fillId="0" borderId="0" xfId="0" applyFont="1"/>
    <xf numFmtId="2" fontId="3" fillId="0" borderId="1" xfId="0" applyNumberFormat="1" applyFont="1" applyBorder="1"/>
    <xf numFmtId="2" fontId="7" fillId="0" borderId="1" xfId="0" applyNumberFormat="1" applyFont="1" applyBorder="1" applyAlignment="1">
      <alignment wrapText="1"/>
    </xf>
    <xf numFmtId="2" fontId="7" fillId="0" borderId="1" xfId="0" applyNumberFormat="1" applyFont="1" applyBorder="1" applyAlignment="1">
      <alignment horizontal="left" wrapText="1"/>
    </xf>
    <xf numFmtId="4" fontId="4" fillId="0" borderId="0" xfId="0" applyNumberFormat="1" applyFont="1"/>
    <xf numFmtId="2" fontId="5" fillId="0" borderId="1" xfId="0" applyNumberFormat="1" applyFont="1" applyBorder="1" applyAlignment="1">
      <alignment horizontal="left" vertical="center" wrapText="1"/>
    </xf>
    <xf numFmtId="2" fontId="5" fillId="0" borderId="1" xfId="0" applyNumberFormat="1" applyFont="1" applyBorder="1" applyAlignment="1">
      <alignment wrapText="1"/>
    </xf>
    <xf numFmtId="2" fontId="8" fillId="0" borderId="1" xfId="0" applyNumberFormat="1" applyFont="1" applyBorder="1" applyAlignment="1">
      <alignment wrapText="1"/>
    </xf>
    <xf numFmtId="2" fontId="8" fillId="0" borderId="1" xfId="0" applyNumberFormat="1" applyFont="1" applyBorder="1"/>
    <xf numFmtId="0" fontId="4" fillId="0" borderId="0" xfId="0" applyFont="1" applyAlignment="1">
      <alignment wrapText="1"/>
    </xf>
    <xf numFmtId="49" fontId="9" fillId="0" borderId="0" xfId="0" applyNumberFormat="1" applyFont="1" applyAlignment="1">
      <alignment vertical="top" wrapText="1"/>
    </xf>
    <xf numFmtId="3" fontId="10" fillId="0" borderId="0" xfId="0" applyNumberFormat="1" applyFont="1" applyAlignment="1">
      <alignment horizontal="center"/>
    </xf>
    <xf numFmtId="3" fontId="9" fillId="0" borderId="0" xfId="0" applyNumberFormat="1" applyFont="1"/>
    <xf numFmtId="0" fontId="9" fillId="0" borderId="0" xfId="0" applyFont="1"/>
    <xf numFmtId="4" fontId="9" fillId="0" borderId="0" xfId="0" applyNumberFormat="1" applyFont="1"/>
    <xf numFmtId="4" fontId="11" fillId="0" borderId="0" xfId="0" applyNumberFormat="1" applyFont="1" applyAlignment="1">
      <alignment wrapText="1"/>
    </xf>
    <xf numFmtId="3" fontId="11" fillId="0" borderId="0" xfId="0" applyNumberFormat="1" applyFont="1" applyAlignment="1">
      <alignment wrapText="1"/>
    </xf>
    <xf numFmtId="164" fontId="9" fillId="0" borderId="0" xfId="0" applyNumberFormat="1" applyFont="1"/>
    <xf numFmtId="3" fontId="10" fillId="0" borderId="0" xfId="0" applyNumberFormat="1" applyFont="1" applyAlignment="1">
      <alignment horizontal="center" wrapText="1"/>
    </xf>
    <xf numFmtId="0" fontId="9" fillId="0" borderId="0" xfId="0" applyFont="1" applyAlignment="1">
      <alignment horizontal="center" vertical="center" wrapText="1"/>
    </xf>
    <xf numFmtId="49" fontId="11" fillId="0" borderId="1" xfId="0" applyNumberFormat="1" applyFont="1" applyBorder="1" applyAlignment="1">
      <alignment vertical="top" wrapText="1"/>
    </xf>
    <xf numFmtId="0" fontId="11" fillId="0" borderId="0" xfId="0" applyFont="1"/>
    <xf numFmtId="165" fontId="11" fillId="0" borderId="1" xfId="2" applyNumberFormat="1" applyFont="1" applyBorder="1" applyAlignment="1">
      <alignment wrapText="1"/>
    </xf>
    <xf numFmtId="49" fontId="9" fillId="0" borderId="1" xfId="0" applyNumberFormat="1" applyFont="1" applyBorder="1" applyAlignment="1">
      <alignment vertical="top" wrapText="1"/>
    </xf>
    <xf numFmtId="4" fontId="9" fillId="0" borderId="1" xfId="2" applyNumberFormat="1" applyFont="1" applyBorder="1" applyAlignment="1">
      <alignment wrapText="1"/>
    </xf>
    <xf numFmtId="165" fontId="9" fillId="0" borderId="1" xfId="2" applyNumberFormat="1" applyFont="1" applyBorder="1" applyAlignment="1">
      <alignment wrapText="1"/>
    </xf>
    <xf numFmtId="0" fontId="12" fillId="0" borderId="0" xfId="0" applyFont="1"/>
    <xf numFmtId="165" fontId="12" fillId="0" borderId="1" xfId="2" applyNumberFormat="1" applyFont="1" applyBorder="1" applyAlignment="1">
      <alignment wrapText="1"/>
    </xf>
    <xf numFmtId="3" fontId="9" fillId="0" borderId="1" xfId="0" applyNumberFormat="1" applyFont="1" applyBorder="1" applyAlignment="1">
      <alignment vertical="top" wrapText="1"/>
    </xf>
    <xf numFmtId="165" fontId="16" fillId="0" borderId="1" xfId="3" applyNumberFormat="1" applyFont="1" applyBorder="1" applyAlignment="1">
      <alignment horizontal="left" vertical="center" wrapText="1"/>
    </xf>
    <xf numFmtId="165" fontId="11" fillId="0" borderId="1" xfId="4" applyNumberFormat="1" applyFont="1" applyBorder="1" applyAlignment="1">
      <alignment vertical="top" wrapText="1"/>
    </xf>
    <xf numFmtId="165" fontId="9" fillId="0" borderId="1" xfId="4" applyNumberFormat="1" applyFont="1" applyBorder="1" applyAlignment="1">
      <alignment vertical="top" wrapText="1"/>
    </xf>
    <xf numFmtId="165" fontId="11" fillId="0" borderId="1" xfId="5" applyNumberFormat="1" applyFont="1" applyBorder="1" applyAlignment="1">
      <alignment vertical="top" wrapText="1"/>
    </xf>
    <xf numFmtId="4" fontId="9" fillId="0" borderId="1" xfId="0" applyNumberFormat="1" applyFont="1" applyBorder="1"/>
    <xf numFmtId="165" fontId="19" fillId="0" borderId="1" xfId="2" applyNumberFormat="1" applyFont="1" applyBorder="1" applyAlignment="1">
      <alignment wrapText="1"/>
    </xf>
    <xf numFmtId="4" fontId="9" fillId="0" borderId="1" xfId="0" applyNumberFormat="1" applyFont="1" applyBorder="1" applyAlignment="1">
      <alignment horizontal="left" vertical="center" wrapText="1"/>
    </xf>
    <xf numFmtId="2" fontId="9" fillId="0" borderId="1" xfId="2" applyNumberFormat="1" applyFont="1" applyBorder="1" applyAlignment="1">
      <alignment wrapText="1"/>
    </xf>
    <xf numFmtId="165" fontId="11" fillId="0" borderId="1" xfId="2" applyNumberFormat="1" applyFont="1" applyBorder="1"/>
    <xf numFmtId="165" fontId="9" fillId="0" borderId="1" xfId="2" applyNumberFormat="1" applyFont="1" applyBorder="1"/>
    <xf numFmtId="3" fontId="11" fillId="0" borderId="1" xfId="0" applyNumberFormat="1" applyFont="1" applyBorder="1" applyAlignment="1">
      <alignment wrapText="1"/>
    </xf>
    <xf numFmtId="3" fontId="9" fillId="0" borderId="1" xfId="0" applyNumberFormat="1" applyFont="1" applyBorder="1" applyAlignment="1">
      <alignment wrapText="1"/>
    </xf>
    <xf numFmtId="1" fontId="3" fillId="0" borderId="1" xfId="0" applyNumberFormat="1" applyFont="1" applyBorder="1" applyAlignment="1">
      <alignment horizontal="center"/>
    </xf>
    <xf numFmtId="4" fontId="2" fillId="0" borderId="0" xfId="0" applyNumberFormat="1" applyFont="1" applyAlignment="1">
      <alignment horizontal="center"/>
    </xf>
    <xf numFmtId="2" fontId="5" fillId="0" borderId="1" xfId="0" applyNumberFormat="1" applyFont="1" applyBorder="1" applyAlignment="1">
      <alignment horizontal="left"/>
    </xf>
    <xf numFmtId="2" fontId="6" fillId="0" borderId="1" xfId="0" applyNumberFormat="1" applyFont="1" applyBorder="1" applyAlignment="1">
      <alignment horizontal="left"/>
    </xf>
    <xf numFmtId="2" fontId="20" fillId="0" borderId="1" xfId="0" applyNumberFormat="1" applyFont="1" applyBorder="1" applyAlignment="1">
      <alignment wrapText="1"/>
    </xf>
    <xf numFmtId="2" fontId="21" fillId="0" borderId="1" xfId="0" applyNumberFormat="1" applyFont="1" applyBorder="1" applyAlignment="1">
      <alignment wrapText="1"/>
    </xf>
    <xf numFmtId="2" fontId="22" fillId="0" borderId="1" xfId="0" applyNumberFormat="1" applyFont="1" applyBorder="1" applyAlignment="1">
      <alignment wrapText="1"/>
    </xf>
    <xf numFmtId="2" fontId="6" fillId="0" borderId="1" xfId="0" applyNumberFormat="1" applyFont="1" applyBorder="1" applyAlignment="1">
      <alignment wrapText="1"/>
    </xf>
    <xf numFmtId="49" fontId="6" fillId="0" borderId="1" xfId="1" applyNumberFormat="1" applyBorder="1" applyAlignment="1" applyProtection="1">
      <alignment horizontal="left"/>
      <protection locked="0"/>
    </xf>
    <xf numFmtId="2" fontId="3" fillId="0" borderId="1" xfId="0" applyNumberFormat="1" applyFont="1" applyBorder="1" applyAlignment="1">
      <alignment horizontal="left"/>
    </xf>
    <xf numFmtId="2" fontId="6" fillId="0" borderId="1" xfId="0" applyNumberFormat="1" applyFont="1" applyBorder="1" applyAlignment="1">
      <alignment horizontal="left" vertical="center"/>
    </xf>
    <xf numFmtId="0" fontId="23" fillId="0" borderId="0" xfId="0" applyFont="1" applyAlignment="1">
      <alignment horizontal="left"/>
    </xf>
    <xf numFmtId="3" fontId="24" fillId="0" borderId="0" xfId="0" applyNumberFormat="1" applyFont="1" applyAlignment="1">
      <alignment horizontal="center"/>
    </xf>
    <xf numFmtId="3" fontId="9" fillId="0" borderId="1" xfId="0" applyNumberFormat="1" applyFont="1" applyBorder="1" applyAlignment="1">
      <alignment horizontal="center" vertical="top" wrapText="1"/>
    </xf>
    <xf numFmtId="4"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1" fillId="0" borderId="1" xfId="3" applyNumberFormat="1" applyFont="1" applyBorder="1" applyAlignment="1">
      <alignment horizontal="right"/>
    </xf>
    <xf numFmtId="4" fontId="11" fillId="0" borderId="1" xfId="0" applyNumberFormat="1" applyFont="1" applyBorder="1"/>
    <xf numFmtId="4" fontId="9" fillId="0" borderId="1" xfId="2" applyNumberFormat="1" applyFont="1" applyBorder="1" applyAlignment="1">
      <alignment horizontal="center" wrapText="1"/>
    </xf>
    <xf numFmtId="4" fontId="10" fillId="2" borderId="1" xfId="0" applyNumberFormat="1" applyFont="1" applyFill="1" applyBorder="1" applyAlignment="1">
      <alignment horizontal="right"/>
    </xf>
    <xf numFmtId="0" fontId="9" fillId="2" borderId="0" xfId="0" applyFont="1" applyFill="1"/>
    <xf numFmtId="49" fontId="9" fillId="2" borderId="0" xfId="0" applyNumberFormat="1" applyFont="1" applyFill="1" applyAlignment="1">
      <alignment vertical="top" wrapText="1"/>
    </xf>
    <xf numFmtId="165" fontId="9" fillId="2" borderId="1" xfId="2" applyNumberFormat="1" applyFont="1" applyFill="1" applyBorder="1"/>
    <xf numFmtId="165" fontId="25" fillId="0" borderId="1" xfId="2" applyNumberFormat="1" applyFont="1" applyBorder="1" applyAlignment="1">
      <alignment wrapText="1"/>
    </xf>
    <xf numFmtId="4" fontId="11" fillId="3" borderId="1" xfId="0" applyNumberFormat="1" applyFont="1" applyFill="1" applyBorder="1" applyAlignment="1">
      <alignment horizontal="center" vertical="center" wrapText="1"/>
    </xf>
    <xf numFmtId="49" fontId="11" fillId="0" borderId="0" xfId="0" applyNumberFormat="1" applyFont="1" applyAlignment="1">
      <alignment vertical="top"/>
    </xf>
    <xf numFmtId="4" fontId="11" fillId="3" borderId="1" xfId="3" applyNumberFormat="1" applyFont="1" applyFill="1" applyBorder="1" applyAlignment="1">
      <alignment horizontal="right" wrapText="1"/>
    </xf>
    <xf numFmtId="4" fontId="9" fillId="2" borderId="1" xfId="0" applyNumberFormat="1" applyFont="1" applyFill="1" applyBorder="1"/>
    <xf numFmtId="4" fontId="9" fillId="3" borderId="0" xfId="0" applyNumberFormat="1" applyFont="1" applyFill="1"/>
    <xf numFmtId="0" fontId="26" fillId="0" borderId="0" xfId="0" applyFont="1"/>
    <xf numFmtId="0" fontId="26" fillId="0" borderId="0" xfId="0" applyFont="1" applyAlignment="1">
      <alignment wrapText="1"/>
    </xf>
    <xf numFmtId="0" fontId="5" fillId="0" borderId="0" xfId="0" applyFont="1"/>
    <xf numFmtId="0" fontId="27" fillId="0" borderId="0" xfId="0" applyFont="1" applyAlignment="1">
      <alignment wrapText="1"/>
    </xf>
    <xf numFmtId="0" fontId="28" fillId="0" borderId="0" xfId="0" applyFont="1"/>
    <xf numFmtId="4" fontId="28" fillId="3" borderId="0" xfId="0" applyNumberFormat="1" applyFont="1" applyFill="1"/>
    <xf numFmtId="4" fontId="4" fillId="3" borderId="0" xfId="0" applyNumberFormat="1" applyFont="1" applyFill="1"/>
    <xf numFmtId="4" fontId="5" fillId="3" borderId="0" xfId="0" applyNumberFormat="1" applyFont="1" applyFill="1"/>
    <xf numFmtId="4" fontId="5" fillId="0" borderId="0" xfId="0" applyNumberFormat="1" applyFont="1"/>
    <xf numFmtId="4" fontId="5" fillId="0" borderId="0" xfId="0" applyNumberFormat="1" applyFont="1" applyAlignment="1">
      <alignment horizontal="center"/>
    </xf>
    <xf numFmtId="2" fontId="1" fillId="0" borderId="1" xfId="0" applyNumberFormat="1" applyFont="1" applyBorder="1" applyAlignment="1">
      <alignment wrapText="1"/>
    </xf>
    <xf numFmtId="4" fontId="1" fillId="0" borderId="1" xfId="0" applyNumberFormat="1" applyFont="1" applyBorder="1"/>
    <xf numFmtId="4" fontId="1" fillId="0" borderId="1" xfId="1" applyNumberFormat="1" applyFont="1" applyBorder="1" applyAlignment="1" applyProtection="1">
      <alignment wrapText="1"/>
      <protection locked="0"/>
    </xf>
    <xf numFmtId="2" fontId="1" fillId="0" borderId="1" xfId="0" applyNumberFormat="1" applyFont="1" applyBorder="1" applyAlignment="1">
      <alignment horizontal="left" wrapText="1"/>
    </xf>
    <xf numFmtId="2" fontId="1" fillId="0" borderId="1" xfId="2" applyNumberFormat="1" applyFont="1" applyBorder="1" applyAlignment="1">
      <alignment wrapText="1"/>
    </xf>
    <xf numFmtId="2" fontId="1" fillId="0" borderId="1" xfId="0" applyNumberFormat="1" applyFont="1" applyBorder="1" applyAlignment="1">
      <alignment horizontal="left" vertical="center" wrapText="1"/>
    </xf>
    <xf numFmtId="49" fontId="1" fillId="0" borderId="1" xfId="0" applyNumberFormat="1" applyFont="1" applyBorder="1" applyAlignment="1">
      <alignment horizontal="left" wrapText="1"/>
    </xf>
    <xf numFmtId="0" fontId="1" fillId="0" borderId="1" xfId="0" applyFont="1" applyBorder="1"/>
    <xf numFmtId="3" fontId="1" fillId="2" borderId="0" xfId="0" applyNumberFormat="1" applyFont="1" applyFill="1"/>
    <xf numFmtId="49" fontId="11" fillId="3" borderId="1" xfId="0" applyNumberFormat="1" applyFont="1" applyFill="1" applyBorder="1" applyAlignment="1">
      <alignment horizontal="center" vertical="center" wrapText="1"/>
    </xf>
    <xf numFmtId="3" fontId="11" fillId="3"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top" wrapText="1"/>
    </xf>
    <xf numFmtId="3" fontId="11" fillId="3" borderId="1" xfId="0" applyNumberFormat="1" applyFont="1" applyFill="1" applyBorder="1" applyAlignment="1">
      <alignment horizontal="center"/>
    </xf>
    <xf numFmtId="3" fontId="10" fillId="3" borderId="1" xfId="0" applyNumberFormat="1" applyFont="1" applyFill="1" applyBorder="1" applyAlignment="1">
      <alignment horizontal="center"/>
    </xf>
    <xf numFmtId="49" fontId="11" fillId="3" borderId="1" xfId="0" applyNumberFormat="1" applyFont="1" applyFill="1" applyBorder="1" applyAlignment="1">
      <alignment vertical="top" wrapText="1"/>
    </xf>
    <xf numFmtId="165" fontId="11" fillId="3" borderId="1" xfId="2" applyNumberFormat="1" applyFont="1" applyFill="1" applyBorder="1" applyAlignment="1">
      <alignment horizontal="left" wrapText="1"/>
    </xf>
    <xf numFmtId="165" fontId="11" fillId="3" borderId="1" xfId="2" applyNumberFormat="1" applyFont="1" applyFill="1" applyBorder="1" applyAlignment="1">
      <alignment wrapText="1"/>
    </xf>
    <xf numFmtId="49" fontId="11" fillId="3" borderId="1" xfId="0" applyNumberFormat="1" applyFont="1" applyFill="1" applyBorder="1" applyAlignment="1">
      <alignment horizontal="left" vertical="top" wrapText="1"/>
    </xf>
    <xf numFmtId="49" fontId="9" fillId="3" borderId="1" xfId="0" applyNumberFormat="1" applyFont="1" applyFill="1" applyBorder="1" applyAlignment="1">
      <alignment vertical="top" wrapText="1"/>
    </xf>
    <xf numFmtId="4" fontId="9" fillId="3" borderId="1" xfId="2" applyNumberFormat="1" applyFont="1" applyFill="1" applyBorder="1" applyAlignment="1">
      <alignment wrapText="1"/>
    </xf>
    <xf numFmtId="4" fontId="10" fillId="3" borderId="1" xfId="0" applyNumberFormat="1" applyFont="1" applyFill="1" applyBorder="1" applyAlignment="1">
      <alignment horizontal="right"/>
    </xf>
    <xf numFmtId="165" fontId="9" fillId="3" borderId="1" xfId="2" applyNumberFormat="1" applyFont="1" applyFill="1" applyBorder="1" applyAlignment="1">
      <alignment wrapText="1"/>
    </xf>
    <xf numFmtId="3" fontId="11" fillId="3" borderId="1" xfId="3" applyNumberFormat="1" applyFont="1" applyFill="1" applyBorder="1" applyAlignment="1">
      <alignment horizontal="right" wrapText="1"/>
    </xf>
    <xf numFmtId="3" fontId="9" fillId="3" borderId="1" xfId="0" applyNumberFormat="1" applyFont="1" applyFill="1" applyBorder="1"/>
    <xf numFmtId="165" fontId="9" fillId="3" borderId="1" xfId="2" applyNumberFormat="1" applyFont="1" applyFill="1" applyBorder="1" applyAlignment="1">
      <alignment horizontal="left" vertical="center" wrapText="1"/>
    </xf>
    <xf numFmtId="4" fontId="13" fillId="3" borderId="1" xfId="3" applyNumberFormat="1" applyFont="1" applyFill="1" applyBorder="1" applyAlignment="1">
      <alignment horizontal="right" wrapText="1"/>
    </xf>
    <xf numFmtId="49" fontId="12" fillId="3" borderId="1" xfId="0" applyNumberFormat="1" applyFont="1" applyFill="1" applyBorder="1" applyAlignment="1">
      <alignment vertical="top" wrapText="1"/>
    </xf>
    <xf numFmtId="165" fontId="12" fillId="3" borderId="1" xfId="2" applyNumberFormat="1" applyFont="1" applyFill="1" applyBorder="1" applyAlignment="1">
      <alignment wrapText="1"/>
    </xf>
    <xf numFmtId="4" fontId="14" fillId="3" borderId="1" xfId="0" applyNumberFormat="1" applyFont="1" applyFill="1" applyBorder="1" applyAlignment="1">
      <alignment horizontal="right"/>
    </xf>
    <xf numFmtId="4" fontId="11" fillId="3" borderId="1" xfId="3" applyNumberFormat="1" applyFont="1" applyFill="1" applyBorder="1" applyAlignment="1">
      <alignment horizontal="right"/>
    </xf>
    <xf numFmtId="49" fontId="9" fillId="3" borderId="1" xfId="0" applyNumberFormat="1" applyFont="1" applyFill="1" applyBorder="1" applyAlignment="1">
      <alignment horizontal="left" vertical="top" wrapText="1"/>
    </xf>
    <xf numFmtId="165" fontId="11" fillId="3" borderId="1" xfId="3" applyNumberFormat="1" applyFont="1" applyFill="1" applyBorder="1" applyAlignment="1">
      <alignment wrapText="1"/>
    </xf>
    <xf numFmtId="165" fontId="9" fillId="3" borderId="1" xfId="3" applyNumberFormat="1" applyFont="1" applyFill="1" applyBorder="1" applyAlignment="1">
      <alignment wrapText="1"/>
    </xf>
    <xf numFmtId="49" fontId="15" fillId="3" borderId="1" xfId="0" applyNumberFormat="1" applyFont="1" applyFill="1" applyBorder="1" applyAlignment="1">
      <alignment vertical="top" wrapText="1"/>
    </xf>
    <xf numFmtId="4" fontId="11" fillId="3" borderId="1" xfId="2" applyNumberFormat="1" applyFont="1" applyFill="1" applyBorder="1" applyAlignment="1">
      <alignment wrapText="1"/>
    </xf>
    <xf numFmtId="49" fontId="25" fillId="3" borderId="1" xfId="0" applyNumberFormat="1" applyFont="1" applyFill="1" applyBorder="1" applyAlignment="1">
      <alignment vertical="top" wrapText="1"/>
    </xf>
    <xf numFmtId="4" fontId="9" fillId="3" borderId="1" xfId="0" applyNumberFormat="1" applyFont="1" applyFill="1" applyBorder="1" applyAlignment="1">
      <alignment wrapText="1"/>
    </xf>
    <xf numFmtId="4" fontId="9" fillId="3" borderId="1" xfId="0" applyNumberFormat="1" applyFont="1" applyFill="1" applyBorder="1" applyAlignment="1">
      <alignment horizontal="left" wrapText="1"/>
    </xf>
    <xf numFmtId="4" fontId="11" fillId="3" borderId="1" xfId="0" applyNumberFormat="1" applyFont="1" applyFill="1" applyBorder="1" applyAlignment="1">
      <alignment horizontal="left" wrapText="1"/>
    </xf>
    <xf numFmtId="165" fontId="16" fillId="3" borderId="1" xfId="2" applyNumberFormat="1" applyFont="1" applyFill="1" applyBorder="1" applyAlignment="1">
      <alignment wrapText="1"/>
    </xf>
    <xf numFmtId="165" fontId="16" fillId="3" borderId="1" xfId="2" applyNumberFormat="1" applyFont="1" applyFill="1" applyBorder="1" applyAlignment="1">
      <alignment horizontal="left" vertical="center" wrapText="1"/>
    </xf>
    <xf numFmtId="165" fontId="17" fillId="3" borderId="1" xfId="3" applyNumberFormat="1" applyFont="1" applyFill="1" applyBorder="1" applyAlignment="1">
      <alignment horizontal="left" vertical="center" wrapText="1"/>
    </xf>
    <xf numFmtId="165" fontId="16" fillId="3" borderId="1" xfId="3" applyNumberFormat="1" applyFont="1" applyFill="1" applyBorder="1" applyAlignment="1">
      <alignment horizontal="left" vertical="center" wrapText="1"/>
    </xf>
    <xf numFmtId="4" fontId="11" fillId="3" borderId="1" xfId="0" applyNumberFormat="1" applyFont="1" applyFill="1" applyBorder="1"/>
    <xf numFmtId="4" fontId="9" fillId="3" borderId="1" xfId="0" applyNumberFormat="1" applyFont="1" applyFill="1" applyBorder="1"/>
    <xf numFmtId="3" fontId="9" fillId="3" borderId="0" xfId="0" applyNumberFormat="1" applyFont="1" applyFill="1"/>
    <xf numFmtId="4" fontId="29" fillId="3" borderId="1" xfId="3" applyNumberFormat="1" applyFont="1" applyFill="1" applyBorder="1" applyAlignment="1">
      <alignment horizontal="right" wrapText="1"/>
    </xf>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center"/>
    </xf>
    <xf numFmtId="4" fontId="1" fillId="0" borderId="0" xfId="0" applyNumberFormat="1" applyFont="1"/>
    <xf numFmtId="0" fontId="3" fillId="0" borderId="0" xfId="0" applyFont="1" applyAlignment="1">
      <alignment horizontal="center" wrapText="1"/>
    </xf>
    <xf numFmtId="0" fontId="3"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F157"/>
  <sheetViews>
    <sheetView zoomScaleNormal="100" workbookViewId="0">
      <pane xSplit="3" ySplit="7" topLeftCell="D8" activePane="bottomRight" state="frozen"/>
      <selection activeCell="B2" sqref="B2"/>
      <selection pane="topRight" activeCell="B2" sqref="B2"/>
      <selection pane="bottomLeft" activeCell="B2" sqref="B2"/>
      <selection pane="bottomRight" activeCell="B3" sqref="B3"/>
    </sheetView>
  </sheetViews>
  <sheetFormatPr defaultColWidth="9.140625" defaultRowHeight="12.75"/>
  <cols>
    <col min="1" max="1" width="11" style="25" customWidth="1"/>
    <col min="2" max="2" width="59.5703125" style="6" customWidth="1"/>
    <col min="3" max="3" width="18.5703125" style="20" customWidth="1"/>
    <col min="4" max="4" width="16.7109375" style="20" customWidth="1"/>
    <col min="5" max="6" width="18" style="20" customWidth="1"/>
    <col min="7" max="7" width="10" style="6" customWidth="1"/>
    <col min="8" max="8" width="8.5703125" style="6" customWidth="1"/>
    <col min="9" max="9" width="10.5703125" style="6" customWidth="1"/>
    <col min="10" max="10" width="10.85546875" style="6" customWidth="1"/>
    <col min="11" max="11" width="11" style="6" customWidth="1"/>
    <col min="12" max="12" width="10.28515625" style="6" customWidth="1"/>
    <col min="13" max="13" width="9.140625" style="6"/>
    <col min="14" max="14" width="10" style="6" customWidth="1"/>
    <col min="15" max="15" width="10.7109375" style="6" customWidth="1"/>
    <col min="16" max="16" width="10" style="6" customWidth="1"/>
    <col min="17" max="17" width="10.28515625" style="6" customWidth="1"/>
    <col min="18" max="18" width="10" style="6" customWidth="1"/>
    <col min="19" max="19" width="10.85546875" style="6" customWidth="1"/>
    <col min="20" max="20" width="9.140625" style="6"/>
    <col min="21" max="21" width="9.7109375" style="6" customWidth="1"/>
    <col min="22" max="22" width="10.140625" style="6" customWidth="1"/>
    <col min="23" max="23" width="10.85546875" style="6" customWidth="1"/>
    <col min="24" max="24" width="9.7109375" style="6" customWidth="1"/>
    <col min="25" max="26" width="10.5703125" style="6" customWidth="1"/>
    <col min="27" max="27" width="10.85546875" style="6" customWidth="1"/>
    <col min="28" max="28" width="9.85546875" style="6" customWidth="1"/>
    <col min="29" max="29" width="9" style="6" customWidth="1"/>
    <col min="30" max="30" width="10.140625" style="6" customWidth="1"/>
    <col min="31" max="31" width="10.5703125" style="6" customWidth="1"/>
    <col min="32" max="32" width="10.7109375" style="6" customWidth="1"/>
    <col min="33" max="33" width="9.28515625" style="6" customWidth="1"/>
    <col min="34" max="34" width="10.28515625" style="6" customWidth="1"/>
    <col min="35" max="35" width="9.85546875" style="6" customWidth="1"/>
    <col min="36" max="36" width="10.7109375" style="6" customWidth="1"/>
    <col min="37" max="37" width="10" style="6" customWidth="1"/>
    <col min="38" max="38" width="10.28515625" style="6" customWidth="1"/>
    <col min="39" max="39" width="9.5703125" style="6" customWidth="1"/>
    <col min="40" max="40" width="10.7109375" style="6" customWidth="1"/>
    <col min="41" max="41" width="10.140625" style="6" bestFit="1" customWidth="1"/>
    <col min="42" max="42" width="10.5703125" style="6" customWidth="1"/>
    <col min="43" max="43" width="10" style="6" customWidth="1"/>
    <col min="44" max="44" width="10.85546875" style="6" customWidth="1"/>
    <col min="45" max="45" width="10.140625" style="6" customWidth="1"/>
    <col min="46" max="46" width="9.7109375" style="6" customWidth="1"/>
    <col min="47" max="47" width="10.85546875" style="6" customWidth="1"/>
    <col min="48" max="48" width="11.140625" style="6" customWidth="1"/>
    <col min="49" max="49" width="9.140625" style="6"/>
    <col min="50" max="50" width="10.5703125" style="6" customWidth="1"/>
    <col min="51" max="51" width="9.85546875" style="6" customWidth="1"/>
    <col min="52" max="52" width="10.85546875" style="6" customWidth="1"/>
    <col min="53" max="53" width="10.28515625" style="6" customWidth="1"/>
    <col min="54" max="54" width="8.5703125" style="6" customWidth="1"/>
    <col min="55" max="55" width="10.42578125" style="6" customWidth="1"/>
    <col min="56" max="57" width="9.85546875" style="6" customWidth="1"/>
    <col min="58" max="58" width="9.28515625" style="6" customWidth="1"/>
    <col min="59" max="59" width="9" style="6" customWidth="1"/>
    <col min="60" max="60" width="10.42578125" style="6" customWidth="1"/>
    <col min="61" max="61" width="11.28515625" style="6" customWidth="1"/>
    <col min="62" max="62" width="9.85546875" style="6" customWidth="1"/>
    <col min="63" max="63" width="10.42578125" style="6" customWidth="1"/>
    <col min="64" max="64" width="9.7109375" style="6" customWidth="1"/>
    <col min="65" max="65" width="11.140625" style="6" customWidth="1"/>
    <col min="66" max="66" width="10.42578125" style="6" customWidth="1"/>
    <col min="67" max="67" width="10" style="6" customWidth="1"/>
    <col min="68" max="68" width="10.140625" style="6" customWidth="1"/>
    <col min="69" max="69" width="10.7109375" style="6" customWidth="1"/>
    <col min="70" max="70" width="11.140625" style="6" customWidth="1"/>
    <col min="71" max="71" width="9.5703125" style="6" customWidth="1"/>
    <col min="72" max="72" width="11.28515625" style="6" customWidth="1"/>
    <col min="73" max="73" width="11" style="6" customWidth="1"/>
    <col min="74" max="74" width="9.85546875" style="6" customWidth="1"/>
    <col min="75" max="75" width="10.7109375" style="6" customWidth="1"/>
    <col min="76" max="76" width="10.28515625" style="6" customWidth="1"/>
    <col min="77" max="77" width="10.5703125" style="6" customWidth="1"/>
    <col min="78" max="78" width="9.5703125" style="6" customWidth="1"/>
    <col min="79" max="79" width="8.42578125" style="6" customWidth="1"/>
    <col min="80" max="80" width="10.7109375" style="6" customWidth="1"/>
    <col min="81" max="81" width="10.140625" style="6" customWidth="1"/>
    <col min="82" max="82" width="10.7109375" style="6" customWidth="1"/>
    <col min="83" max="83" width="9.85546875" style="6" customWidth="1"/>
    <col min="84" max="84" width="9.7109375" style="6" customWidth="1"/>
    <col min="85" max="85" width="10" style="6" customWidth="1"/>
    <col min="86" max="86" width="11.42578125" style="6" customWidth="1"/>
    <col min="87" max="87" width="10" style="6" customWidth="1"/>
    <col min="88" max="88" width="9.7109375" style="6" customWidth="1"/>
    <col min="89" max="89" width="10" style="6" customWidth="1"/>
    <col min="90" max="90" width="10.7109375" style="6" customWidth="1"/>
    <col min="91" max="91" width="9.28515625" style="6" customWidth="1"/>
    <col min="92" max="92" width="10.7109375" style="6" customWidth="1"/>
    <col min="93" max="93" width="10.140625" style="6" customWidth="1"/>
    <col min="94" max="94" width="10.85546875" style="6" customWidth="1"/>
    <col min="95" max="95" width="11.140625" style="6" customWidth="1"/>
    <col min="96" max="98" width="10.28515625" style="6" customWidth="1"/>
    <col min="99" max="99" width="9.5703125" style="6" customWidth="1"/>
    <col min="100" max="100" width="10.28515625" style="6" customWidth="1"/>
    <col min="101" max="101" width="9.5703125" style="6" customWidth="1"/>
    <col min="102" max="102" width="10.140625" style="6" customWidth="1"/>
    <col min="103" max="103" width="8.85546875" style="6" customWidth="1"/>
    <col min="104" max="104" width="9.42578125" style="6" customWidth="1"/>
    <col min="105" max="105" width="10.28515625" style="6" customWidth="1"/>
    <col min="106" max="106" width="9.85546875" style="6" customWidth="1"/>
    <col min="107" max="107" width="9.5703125" style="6" customWidth="1"/>
    <col min="108" max="108" width="9" style="6" customWidth="1"/>
    <col min="109" max="109" width="9.7109375" style="6" customWidth="1"/>
    <col min="110" max="111" width="10.42578125" style="6" customWidth="1"/>
    <col min="112" max="112" width="10.140625" style="6" customWidth="1"/>
    <col min="113" max="113" width="10.28515625" style="6" customWidth="1"/>
    <col min="114" max="114" width="11.5703125" style="6" customWidth="1"/>
    <col min="115" max="116" width="11.140625" style="6" customWidth="1"/>
    <col min="117" max="117" width="9.85546875" style="6" customWidth="1"/>
    <col min="118" max="118" width="8.5703125" style="6" customWidth="1"/>
    <col min="119" max="119" width="10.28515625" style="6" customWidth="1"/>
    <col min="120" max="120" width="10" style="6" customWidth="1"/>
    <col min="121" max="121" width="9.85546875" style="6" customWidth="1"/>
    <col min="122" max="122" width="10.140625" style="6" customWidth="1"/>
    <col min="123" max="123" width="11.7109375" style="6" customWidth="1"/>
    <col min="124" max="124" width="8.140625" style="6" customWidth="1"/>
    <col min="125" max="125" width="8.5703125" style="6" customWidth="1"/>
    <col min="126" max="126" width="10.140625" style="6" customWidth="1"/>
    <col min="127" max="127" width="11.7109375" style="6" customWidth="1"/>
    <col min="128" max="128" width="9.5703125" style="6" customWidth="1"/>
    <col min="129" max="129" width="9.42578125" style="6" customWidth="1"/>
    <col min="130" max="130" width="12.28515625" style="6" customWidth="1"/>
    <col min="131" max="131" width="11.42578125" style="6" customWidth="1"/>
    <col min="132" max="132" width="11.5703125" style="6" customWidth="1"/>
    <col min="133" max="133" width="11.42578125" style="6" customWidth="1"/>
    <col min="134" max="134" width="14.28515625" style="6" customWidth="1"/>
    <col min="135" max="135" width="10.5703125" style="6" customWidth="1"/>
    <col min="136" max="136" width="11.7109375" style="6" bestFit="1" customWidth="1"/>
    <col min="137" max="137" width="11" style="6" customWidth="1"/>
    <col min="138" max="138" width="12" style="6" customWidth="1"/>
    <col min="139" max="139" width="10.85546875" style="6" customWidth="1"/>
    <col min="140" max="140" width="11.5703125" style="6" customWidth="1"/>
    <col min="141" max="141" width="9.85546875" style="6" customWidth="1"/>
    <col min="142" max="142" width="10.5703125" style="6" customWidth="1"/>
    <col min="143" max="144" width="9.140625" style="6"/>
    <col min="145" max="145" width="10.5703125" style="6" customWidth="1"/>
    <col min="146" max="146" width="9.85546875" style="6" customWidth="1"/>
    <col min="147" max="147" width="10.140625" style="6" customWidth="1"/>
    <col min="148" max="149" width="9.140625" style="6"/>
    <col min="150" max="150" width="10.5703125" style="6" customWidth="1"/>
    <col min="151" max="151" width="10" style="6" customWidth="1"/>
    <col min="152" max="152" width="9.85546875" style="6" customWidth="1"/>
    <col min="153" max="154" width="9.140625" style="6"/>
    <col min="155" max="155" width="10.42578125" style="6" customWidth="1"/>
    <col min="156" max="156" width="9.7109375" style="6" customWidth="1"/>
    <col min="157" max="157" width="10" style="6" customWidth="1"/>
    <col min="158" max="159" width="9.140625" style="6"/>
    <col min="160" max="160" width="10.140625" style="6" customWidth="1"/>
    <col min="161" max="161" width="12.7109375" style="6" bestFit="1" customWidth="1"/>
    <col min="162" max="16384" width="9.140625" style="6"/>
  </cols>
  <sheetData>
    <row r="1" spans="1:162" ht="15">
      <c r="A1" s="82" t="s">
        <v>525</v>
      </c>
    </row>
    <row r="2" spans="1:162" ht="15">
      <c r="B2" s="68" t="s">
        <v>536</v>
      </c>
      <c r="C2" s="58"/>
      <c r="D2" s="58"/>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row>
    <row r="3" spans="1:162">
      <c r="B3" s="1"/>
      <c r="C3" s="6"/>
      <c r="D3" s="6"/>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row>
    <row r="4" spans="1:162">
      <c r="A4" s="2"/>
      <c r="B4" s="3"/>
      <c r="FD4" s="5"/>
    </row>
    <row r="5" spans="1:162" ht="12.75" customHeight="1">
      <c r="F5" s="58" t="s">
        <v>0</v>
      </c>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7"/>
      <c r="EG5" s="147"/>
      <c r="EH5" s="147"/>
      <c r="EI5" s="147"/>
      <c r="EJ5" s="147"/>
      <c r="EK5" s="146"/>
      <c r="EL5" s="146"/>
      <c r="EM5" s="146"/>
      <c r="EN5" s="146"/>
      <c r="EO5" s="146"/>
      <c r="EP5" s="146"/>
      <c r="EQ5" s="146"/>
      <c r="ER5" s="146"/>
      <c r="ES5" s="146"/>
      <c r="ET5" s="146"/>
      <c r="EU5" s="146"/>
      <c r="EV5" s="146"/>
      <c r="EW5" s="146"/>
      <c r="EX5" s="146"/>
      <c r="EY5" s="146"/>
      <c r="EZ5" s="146"/>
      <c r="FA5" s="146"/>
      <c r="FB5" s="146"/>
      <c r="FC5" s="146"/>
      <c r="FD5" s="146"/>
    </row>
    <row r="6" spans="1:162" ht="90">
      <c r="A6" s="7" t="s">
        <v>1</v>
      </c>
      <c r="B6" s="7" t="s">
        <v>2</v>
      </c>
      <c r="C6" s="81" t="s">
        <v>538</v>
      </c>
      <c r="D6" s="81" t="s">
        <v>539</v>
      </c>
      <c r="E6" s="143" t="s">
        <v>3</v>
      </c>
      <c r="F6" s="143" t="s">
        <v>4</v>
      </c>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row>
    <row r="7" spans="1:162" s="12" customFormat="1">
      <c r="A7" s="9"/>
      <c r="B7" s="10"/>
      <c r="C7" s="57"/>
      <c r="D7" s="57"/>
      <c r="E7" s="144"/>
      <c r="F7" s="144"/>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row>
    <row r="8" spans="1:162">
      <c r="A8" s="59" t="s">
        <v>5</v>
      </c>
      <c r="B8" s="13" t="s">
        <v>6</v>
      </c>
      <c r="C8" s="14">
        <f t="shared" ref="C8:F8" si="0">+C9+C67+C111+C96+C91</f>
        <v>782799870</v>
      </c>
      <c r="D8" s="14">
        <f t="shared" si="0"/>
        <v>782799870</v>
      </c>
      <c r="E8" s="14">
        <f t="shared" si="0"/>
        <v>766595889.08000016</v>
      </c>
      <c r="F8" s="14">
        <f t="shared" si="0"/>
        <v>169128371.41999999</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20"/>
      <c r="FF8" s="20"/>
    </row>
    <row r="9" spans="1:162">
      <c r="A9" s="59" t="s">
        <v>7</v>
      </c>
      <c r="B9" s="13" t="s">
        <v>8</v>
      </c>
      <c r="C9" s="14">
        <f t="shared" ref="C9:F9" si="1">+C15+C53+C10</f>
        <v>595352000</v>
      </c>
      <c r="D9" s="14">
        <f t="shared" si="1"/>
        <v>595352000</v>
      </c>
      <c r="E9" s="14">
        <f t="shared" si="1"/>
        <v>580764216.91000009</v>
      </c>
      <c r="F9" s="14">
        <f t="shared" si="1"/>
        <v>55273628.25</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20"/>
      <c r="FF9" s="20"/>
    </row>
    <row r="10" spans="1:162">
      <c r="A10" s="59" t="s">
        <v>9</v>
      </c>
      <c r="B10" s="13" t="s">
        <v>10</v>
      </c>
      <c r="C10" s="14">
        <f t="shared" ref="C10:F10" si="2">+C11+C12+C13+C14</f>
        <v>0</v>
      </c>
      <c r="D10" s="14">
        <f t="shared" si="2"/>
        <v>0</v>
      </c>
      <c r="E10" s="14">
        <f t="shared" si="2"/>
        <v>0</v>
      </c>
      <c r="F10" s="14">
        <f t="shared" si="2"/>
        <v>0</v>
      </c>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20"/>
      <c r="FF10" s="20"/>
    </row>
    <row r="11" spans="1:162" ht="38.25">
      <c r="A11" s="59" t="s">
        <v>11</v>
      </c>
      <c r="B11" s="13" t="s">
        <v>12</v>
      </c>
      <c r="C11" s="14"/>
      <c r="D11" s="14"/>
      <c r="E11" s="14"/>
      <c r="F11" s="1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20"/>
      <c r="FF11" s="20"/>
    </row>
    <row r="12" spans="1:162" ht="38.25">
      <c r="A12" s="59" t="s">
        <v>13</v>
      </c>
      <c r="B12" s="13" t="s">
        <v>14</v>
      </c>
      <c r="C12" s="14"/>
      <c r="D12" s="14"/>
      <c r="E12" s="14"/>
      <c r="F12" s="1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20"/>
      <c r="FF12" s="20"/>
    </row>
    <row r="13" spans="1:162" ht="25.5">
      <c r="A13" s="59" t="s">
        <v>15</v>
      </c>
      <c r="B13" s="13" t="s">
        <v>16</v>
      </c>
      <c r="C13" s="14"/>
      <c r="D13" s="14"/>
      <c r="E13" s="14"/>
      <c r="F13" s="1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20"/>
      <c r="FF13" s="20"/>
    </row>
    <row r="14" spans="1:162" ht="38.25">
      <c r="A14" s="59" t="s">
        <v>17</v>
      </c>
      <c r="B14" s="13" t="s">
        <v>18</v>
      </c>
      <c r="C14" s="14"/>
      <c r="D14" s="14"/>
      <c r="E14" s="14"/>
      <c r="F14" s="1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20"/>
      <c r="FF14" s="20"/>
    </row>
    <row r="15" spans="1:162">
      <c r="A15" s="59" t="s">
        <v>19</v>
      </c>
      <c r="B15" s="13" t="s">
        <v>20</v>
      </c>
      <c r="C15" s="14">
        <f t="shared" ref="C15:F15" si="3">+C16+C29</f>
        <v>595133000</v>
      </c>
      <c r="D15" s="14">
        <f t="shared" si="3"/>
        <v>595133000</v>
      </c>
      <c r="E15" s="14">
        <f t="shared" si="3"/>
        <v>580252373.66000009</v>
      </c>
      <c r="F15" s="14">
        <f t="shared" si="3"/>
        <v>55257925.189999998</v>
      </c>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20"/>
      <c r="FF15" s="20"/>
    </row>
    <row r="16" spans="1:162">
      <c r="A16" s="59" t="s">
        <v>21</v>
      </c>
      <c r="B16" s="13" t="s">
        <v>22</v>
      </c>
      <c r="C16" s="14">
        <f t="shared" ref="C16:F16" si="4">+C17+C25+C28</f>
        <v>34560000</v>
      </c>
      <c r="D16" s="14">
        <f t="shared" si="4"/>
        <v>34560000</v>
      </c>
      <c r="E16" s="14">
        <f t="shared" si="4"/>
        <v>31344816.25</v>
      </c>
      <c r="F16" s="14">
        <f t="shared" si="4"/>
        <v>2872434.19</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20"/>
      <c r="FF16" s="20"/>
    </row>
    <row r="17" spans="1:162" ht="25.5">
      <c r="A17" s="59" t="s">
        <v>23</v>
      </c>
      <c r="B17" s="13" t="s">
        <v>24</v>
      </c>
      <c r="C17" s="14">
        <f t="shared" ref="C17:F17" si="5">C18+C19+C21+C22+C23+C20+C24</f>
        <v>8308000</v>
      </c>
      <c r="D17" s="14">
        <f t="shared" si="5"/>
        <v>8308000</v>
      </c>
      <c r="E17" s="14">
        <f t="shared" si="5"/>
        <v>1838178</v>
      </c>
      <c r="F17" s="14">
        <f t="shared" si="5"/>
        <v>110438</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20"/>
      <c r="FF17" s="20"/>
    </row>
    <row r="18" spans="1:162" ht="25.5">
      <c r="A18" s="60" t="s">
        <v>25</v>
      </c>
      <c r="B18" s="96" t="s">
        <v>26</v>
      </c>
      <c r="C18" s="14">
        <v>8308000</v>
      </c>
      <c r="D18" s="14">
        <v>8308000</v>
      </c>
      <c r="E18" s="97">
        <v>907374</v>
      </c>
      <c r="F18" s="97">
        <v>32481</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20"/>
      <c r="FF18" s="20"/>
    </row>
    <row r="19" spans="1:162" ht="25.5">
      <c r="A19" s="60" t="s">
        <v>27</v>
      </c>
      <c r="B19" s="96" t="s">
        <v>28</v>
      </c>
      <c r="C19" s="14"/>
      <c r="D19" s="14"/>
      <c r="E19" s="97"/>
      <c r="F19" s="97"/>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20"/>
      <c r="FF19" s="20"/>
    </row>
    <row r="20" spans="1:162">
      <c r="A20" s="60" t="s">
        <v>29</v>
      </c>
      <c r="B20" s="96" t="s">
        <v>30</v>
      </c>
      <c r="C20" s="14"/>
      <c r="D20" s="14"/>
      <c r="E20" s="97"/>
      <c r="F20" s="97"/>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20"/>
      <c r="FF20" s="20"/>
    </row>
    <row r="21" spans="1:162" ht="25.5">
      <c r="A21" s="60" t="s">
        <v>31</v>
      </c>
      <c r="B21" s="96" t="s">
        <v>32</v>
      </c>
      <c r="C21" s="14"/>
      <c r="D21" s="14"/>
      <c r="E21" s="97"/>
      <c r="F21" s="97"/>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20"/>
      <c r="FF21" s="20"/>
    </row>
    <row r="22" spans="1:162" ht="25.5">
      <c r="A22" s="60" t="s">
        <v>33</v>
      </c>
      <c r="B22" s="96" t="s">
        <v>34</v>
      </c>
      <c r="C22" s="14"/>
      <c r="D22" s="14"/>
      <c r="E22" s="97"/>
      <c r="F22" s="97"/>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20"/>
      <c r="FF22" s="20"/>
    </row>
    <row r="23" spans="1:162" ht="43.5" customHeight="1">
      <c r="A23" s="60" t="s">
        <v>35</v>
      </c>
      <c r="B23" s="61" t="s">
        <v>36</v>
      </c>
      <c r="C23" s="14"/>
      <c r="D23" s="14"/>
      <c r="E23" s="97">
        <v>26</v>
      </c>
      <c r="F23" s="97">
        <v>26</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20"/>
      <c r="FF23" s="20"/>
    </row>
    <row r="24" spans="1:162" ht="43.5" customHeight="1">
      <c r="A24" s="60" t="s">
        <v>37</v>
      </c>
      <c r="B24" s="61" t="s">
        <v>38</v>
      </c>
      <c r="C24" s="14"/>
      <c r="D24" s="14"/>
      <c r="E24" s="97">
        <v>930778</v>
      </c>
      <c r="F24" s="97">
        <v>77931</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20"/>
      <c r="FF24" s="20"/>
    </row>
    <row r="25" spans="1:162">
      <c r="A25" s="59" t="s">
        <v>39</v>
      </c>
      <c r="B25" s="62" t="s">
        <v>40</v>
      </c>
      <c r="C25" s="15">
        <f t="shared" ref="C25:F25" si="6">C26+C27</f>
        <v>0</v>
      </c>
      <c r="D25" s="15">
        <f t="shared" si="6"/>
        <v>0</v>
      </c>
      <c r="E25" s="15">
        <f t="shared" si="6"/>
        <v>46289</v>
      </c>
      <c r="F25" s="15">
        <f t="shared" si="6"/>
        <v>4821</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20"/>
      <c r="FF25" s="20"/>
    </row>
    <row r="26" spans="1:162">
      <c r="A26" s="60" t="s">
        <v>41</v>
      </c>
      <c r="B26" s="61" t="s">
        <v>42</v>
      </c>
      <c r="C26" s="14"/>
      <c r="D26" s="14"/>
      <c r="E26" s="97">
        <v>46289</v>
      </c>
      <c r="F26" s="97">
        <v>4821</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20"/>
      <c r="FF26" s="20"/>
    </row>
    <row r="27" spans="1:162" ht="25.5">
      <c r="A27" s="60" t="s">
        <v>43</v>
      </c>
      <c r="B27" s="61" t="s">
        <v>44</v>
      </c>
      <c r="C27" s="14"/>
      <c r="D27" s="14"/>
      <c r="E27" s="97"/>
      <c r="F27" s="97"/>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20"/>
      <c r="FF27" s="20"/>
    </row>
    <row r="28" spans="1:162" ht="25.5">
      <c r="A28" s="60" t="s">
        <v>45</v>
      </c>
      <c r="B28" s="61" t="s">
        <v>46</v>
      </c>
      <c r="C28" s="14">
        <v>26252000</v>
      </c>
      <c r="D28" s="14">
        <v>26252000</v>
      </c>
      <c r="E28" s="97">
        <v>29460349.25</v>
      </c>
      <c r="F28" s="97">
        <v>2757175.19</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20"/>
      <c r="FF28" s="20"/>
    </row>
    <row r="29" spans="1:162">
      <c r="A29" s="59" t="s">
        <v>47</v>
      </c>
      <c r="B29" s="13" t="s">
        <v>48</v>
      </c>
      <c r="C29" s="14">
        <f t="shared" ref="C29:F29" si="7">C30+C36+C52+C37+C38+C39+C40+C41+C42+C43+C44+C45+C46+C47+C48+C49+C50+C51</f>
        <v>560573000</v>
      </c>
      <c r="D29" s="14">
        <f t="shared" si="7"/>
        <v>560573000</v>
      </c>
      <c r="E29" s="14">
        <f t="shared" si="7"/>
        <v>548907557.41000009</v>
      </c>
      <c r="F29" s="14">
        <f t="shared" si="7"/>
        <v>52385491</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20"/>
      <c r="FF29" s="20"/>
    </row>
    <row r="30" spans="1:162" ht="25.5">
      <c r="A30" s="59" t="s">
        <v>49</v>
      </c>
      <c r="B30" s="13" t="s">
        <v>50</v>
      </c>
      <c r="C30" s="14">
        <f t="shared" ref="C30:F30" si="8">C31+C32+C33+C34+C35</f>
        <v>541635000</v>
      </c>
      <c r="D30" s="14">
        <f t="shared" si="8"/>
        <v>541635000</v>
      </c>
      <c r="E30" s="14">
        <f t="shared" si="8"/>
        <v>524772942</v>
      </c>
      <c r="F30" s="14">
        <f t="shared" si="8"/>
        <v>51278077</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20"/>
      <c r="FF30" s="20"/>
    </row>
    <row r="31" spans="1:162" ht="25.5">
      <c r="A31" s="60" t="s">
        <v>51</v>
      </c>
      <c r="B31" s="96" t="s">
        <v>52</v>
      </c>
      <c r="C31" s="14">
        <v>541635000</v>
      </c>
      <c r="D31" s="14">
        <v>541635000</v>
      </c>
      <c r="E31" s="97">
        <v>523369679</v>
      </c>
      <c r="F31" s="97">
        <v>51226442</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20"/>
      <c r="FF31" s="20"/>
    </row>
    <row r="32" spans="1:162" ht="38.25">
      <c r="A32" s="60" t="s">
        <v>53</v>
      </c>
      <c r="B32" s="63" t="s">
        <v>54</v>
      </c>
      <c r="C32" s="14"/>
      <c r="D32" s="14"/>
      <c r="E32" s="97">
        <v>508243</v>
      </c>
      <c r="F32" s="97">
        <v>51635</v>
      </c>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20"/>
      <c r="FF32" s="20"/>
    </row>
    <row r="33" spans="1:162" ht="27.75" customHeight="1">
      <c r="A33" s="60" t="s">
        <v>55</v>
      </c>
      <c r="B33" s="96" t="s">
        <v>56</v>
      </c>
      <c r="C33" s="14"/>
      <c r="D33" s="14"/>
      <c r="E33" s="97"/>
      <c r="F33" s="97"/>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20"/>
      <c r="FF33" s="20"/>
    </row>
    <row r="34" spans="1:162">
      <c r="A34" s="60" t="s">
        <v>57</v>
      </c>
      <c r="B34" s="96" t="s">
        <v>58</v>
      </c>
      <c r="C34" s="14"/>
      <c r="D34" s="14"/>
      <c r="E34" s="97">
        <v>895020</v>
      </c>
      <c r="F34" s="97">
        <v>0</v>
      </c>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20"/>
      <c r="FF34" s="20"/>
    </row>
    <row r="35" spans="1:162">
      <c r="A35" s="60" t="s">
        <v>59</v>
      </c>
      <c r="B35" s="96" t="s">
        <v>60</v>
      </c>
      <c r="C35" s="14"/>
      <c r="D35" s="14"/>
      <c r="E35" s="97"/>
      <c r="F35" s="97"/>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20"/>
      <c r="FF35" s="20"/>
    </row>
    <row r="36" spans="1:162">
      <c r="A36" s="60" t="s">
        <v>61</v>
      </c>
      <c r="B36" s="96" t="s">
        <v>62</v>
      </c>
      <c r="C36" s="14"/>
      <c r="D36" s="14"/>
      <c r="E36" s="97"/>
      <c r="F36" s="97"/>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20"/>
      <c r="FF36" s="20"/>
    </row>
    <row r="37" spans="1:162" ht="25.5">
      <c r="A37" s="60" t="s">
        <v>63</v>
      </c>
      <c r="B37" s="64" t="s">
        <v>64</v>
      </c>
      <c r="C37" s="14"/>
      <c r="D37" s="14"/>
      <c r="E37" s="97"/>
      <c r="F37" s="97"/>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20"/>
      <c r="FF37" s="20"/>
    </row>
    <row r="38" spans="1:162" ht="38.25">
      <c r="A38" s="60" t="s">
        <v>65</v>
      </c>
      <c r="B38" s="96" t="s">
        <v>66</v>
      </c>
      <c r="C38" s="14">
        <v>45000</v>
      </c>
      <c r="D38" s="14">
        <v>45000</v>
      </c>
      <c r="E38" s="97">
        <v>40508</v>
      </c>
      <c r="F38" s="97">
        <v>5522</v>
      </c>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20"/>
      <c r="FF38" s="20"/>
    </row>
    <row r="39" spans="1:162" ht="51">
      <c r="A39" s="60" t="s">
        <v>67</v>
      </c>
      <c r="B39" s="96" t="s">
        <v>68</v>
      </c>
      <c r="C39" s="14"/>
      <c r="D39" s="14"/>
      <c r="E39" s="97">
        <v>11</v>
      </c>
      <c r="F39" s="97">
        <v>0</v>
      </c>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20"/>
      <c r="FF39" s="20"/>
    </row>
    <row r="40" spans="1:162" ht="38.25">
      <c r="A40" s="60" t="s">
        <v>69</v>
      </c>
      <c r="B40" s="96" t="s">
        <v>70</v>
      </c>
      <c r="C40" s="14"/>
      <c r="D40" s="14"/>
      <c r="E40" s="97"/>
      <c r="F40" s="97"/>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20"/>
      <c r="FF40" s="20"/>
    </row>
    <row r="41" spans="1:162" ht="38.25">
      <c r="A41" s="60" t="s">
        <v>71</v>
      </c>
      <c r="B41" s="96" t="s">
        <v>72</v>
      </c>
      <c r="C41" s="14"/>
      <c r="D41" s="14"/>
      <c r="E41" s="97"/>
      <c r="F41" s="97"/>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20"/>
      <c r="FF41" s="20"/>
    </row>
    <row r="42" spans="1:162" ht="38.25">
      <c r="A42" s="60" t="s">
        <v>73</v>
      </c>
      <c r="B42" s="96" t="s">
        <v>74</v>
      </c>
      <c r="C42" s="14"/>
      <c r="D42" s="14"/>
      <c r="E42" s="97"/>
      <c r="F42" s="97"/>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20"/>
      <c r="FF42" s="20"/>
    </row>
    <row r="43" spans="1:162" ht="38.25">
      <c r="A43" s="60" t="s">
        <v>75</v>
      </c>
      <c r="B43" s="96" t="s">
        <v>76</v>
      </c>
      <c r="C43" s="14"/>
      <c r="D43" s="14"/>
      <c r="E43" s="97"/>
      <c r="F43" s="97"/>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20"/>
      <c r="FF43" s="20"/>
    </row>
    <row r="44" spans="1:162" ht="25.5">
      <c r="A44" s="60" t="s">
        <v>77</v>
      </c>
      <c r="B44" s="96" t="s">
        <v>78</v>
      </c>
      <c r="C44" s="14">
        <v>92000</v>
      </c>
      <c r="D44" s="14">
        <v>92000</v>
      </c>
      <c r="E44" s="97">
        <v>126482</v>
      </c>
      <c r="F44" s="97">
        <v>13457</v>
      </c>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20"/>
      <c r="FF44" s="20"/>
    </row>
    <row r="45" spans="1:162" ht="25.5">
      <c r="A45" s="60" t="s">
        <v>79</v>
      </c>
      <c r="B45" s="96" t="s">
        <v>80</v>
      </c>
      <c r="C45" s="14"/>
      <c r="D45" s="14"/>
      <c r="E45" s="97">
        <v>1827</v>
      </c>
      <c r="F45" s="97">
        <v>582</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20"/>
      <c r="FF45" s="20"/>
    </row>
    <row r="46" spans="1:162">
      <c r="A46" s="60" t="s">
        <v>81</v>
      </c>
      <c r="B46" s="96" t="s">
        <v>82</v>
      </c>
      <c r="C46" s="14"/>
      <c r="D46" s="14"/>
      <c r="E46" s="97">
        <v>114003</v>
      </c>
      <c r="F46" s="97">
        <v>30122</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20"/>
      <c r="FF46" s="20"/>
    </row>
    <row r="47" spans="1:162">
      <c r="A47" s="60" t="s">
        <v>83</v>
      </c>
      <c r="B47" s="96" t="s">
        <v>84</v>
      </c>
      <c r="C47" s="14">
        <v>97000</v>
      </c>
      <c r="D47" s="14">
        <v>97000</v>
      </c>
      <c r="E47" s="97">
        <v>111971.41</v>
      </c>
      <c r="F47" s="97">
        <v>1577</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20"/>
      <c r="FF47" s="20"/>
    </row>
    <row r="48" spans="1:162" ht="38.25" customHeight="1">
      <c r="A48" s="65" t="s">
        <v>85</v>
      </c>
      <c r="B48" s="98" t="s">
        <v>86</v>
      </c>
      <c r="C48" s="14"/>
      <c r="D48" s="14"/>
      <c r="E48" s="97">
        <v>1545</v>
      </c>
      <c r="F48" s="97">
        <v>0</v>
      </c>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20"/>
      <c r="FF48" s="20"/>
    </row>
    <row r="49" spans="1:162">
      <c r="A49" s="65" t="s">
        <v>87</v>
      </c>
      <c r="B49" s="98" t="s">
        <v>88</v>
      </c>
      <c r="C49" s="14"/>
      <c r="D49" s="14"/>
      <c r="E49" s="97"/>
      <c r="F49" s="97"/>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20"/>
      <c r="FF49" s="20"/>
    </row>
    <row r="50" spans="1:162" ht="25.5">
      <c r="A50" s="65" t="s">
        <v>89</v>
      </c>
      <c r="B50" s="98" t="s">
        <v>90</v>
      </c>
      <c r="C50" s="14">
        <v>511000</v>
      </c>
      <c r="D50" s="14">
        <v>511000</v>
      </c>
      <c r="E50" s="97">
        <v>1193536</v>
      </c>
      <c r="F50" s="97">
        <v>138392</v>
      </c>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20"/>
      <c r="FF50" s="20"/>
    </row>
    <row r="51" spans="1:162">
      <c r="A51" s="65" t="s">
        <v>91</v>
      </c>
      <c r="B51" s="98" t="s">
        <v>92</v>
      </c>
      <c r="C51" s="14">
        <v>18193000</v>
      </c>
      <c r="D51" s="14">
        <v>18193000</v>
      </c>
      <c r="E51" s="97">
        <v>22544732</v>
      </c>
      <c r="F51" s="97">
        <v>917762</v>
      </c>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20"/>
      <c r="FF51" s="20"/>
    </row>
    <row r="52" spans="1:162">
      <c r="A52" s="60" t="s">
        <v>93</v>
      </c>
      <c r="B52" s="96" t="s">
        <v>94</v>
      </c>
      <c r="C52" s="14"/>
      <c r="D52" s="14"/>
      <c r="E52" s="97"/>
      <c r="F52" s="97"/>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20"/>
      <c r="FF52" s="20"/>
    </row>
    <row r="53" spans="1:162">
      <c r="A53" s="59" t="s">
        <v>95</v>
      </c>
      <c r="B53" s="13" t="s">
        <v>96</v>
      </c>
      <c r="C53" s="14">
        <f t="shared" ref="C53:F53" si="9">+C54+C59</f>
        <v>219000</v>
      </c>
      <c r="D53" s="14">
        <f t="shared" si="9"/>
        <v>219000</v>
      </c>
      <c r="E53" s="14">
        <f t="shared" si="9"/>
        <v>511843.25</v>
      </c>
      <c r="F53" s="14">
        <f t="shared" si="9"/>
        <v>15703.06</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20"/>
      <c r="FF53" s="20"/>
    </row>
    <row r="54" spans="1:162">
      <c r="A54" s="59" t="s">
        <v>97</v>
      </c>
      <c r="B54" s="13" t="s">
        <v>98</v>
      </c>
      <c r="C54" s="14">
        <f t="shared" ref="C54:F54" si="10">+C55+C57</f>
        <v>7000</v>
      </c>
      <c r="D54" s="14">
        <f t="shared" si="10"/>
        <v>7000</v>
      </c>
      <c r="E54" s="14">
        <f t="shared" si="10"/>
        <v>207755.24</v>
      </c>
      <c r="F54" s="14">
        <f t="shared" si="10"/>
        <v>1049.05</v>
      </c>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20"/>
      <c r="FF54" s="20"/>
    </row>
    <row r="55" spans="1:162">
      <c r="A55" s="59" t="s">
        <v>99</v>
      </c>
      <c r="B55" s="13" t="s">
        <v>100</v>
      </c>
      <c r="C55" s="14">
        <f t="shared" ref="C55:F55" si="11">+C56</f>
        <v>7000</v>
      </c>
      <c r="D55" s="14">
        <f t="shared" si="11"/>
        <v>7000</v>
      </c>
      <c r="E55" s="14">
        <f t="shared" si="11"/>
        <v>207755.24</v>
      </c>
      <c r="F55" s="14">
        <f t="shared" si="11"/>
        <v>1049.05</v>
      </c>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20"/>
      <c r="FF55" s="20"/>
    </row>
    <row r="56" spans="1:162">
      <c r="A56" s="60" t="s">
        <v>101</v>
      </c>
      <c r="B56" s="96" t="s">
        <v>102</v>
      </c>
      <c r="C56" s="14">
        <v>7000</v>
      </c>
      <c r="D56" s="14">
        <v>7000</v>
      </c>
      <c r="E56" s="97">
        <v>207755.24</v>
      </c>
      <c r="F56" s="97">
        <v>1049.05</v>
      </c>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20"/>
      <c r="FF56" s="20"/>
    </row>
    <row r="57" spans="1:162">
      <c r="A57" s="59" t="s">
        <v>103</v>
      </c>
      <c r="B57" s="13" t="s">
        <v>104</v>
      </c>
      <c r="C57" s="14">
        <f t="shared" ref="C57:F57" si="12">+C58</f>
        <v>0</v>
      </c>
      <c r="D57" s="14">
        <f t="shared" si="12"/>
        <v>0</v>
      </c>
      <c r="E57" s="14">
        <f t="shared" si="12"/>
        <v>0</v>
      </c>
      <c r="F57" s="14">
        <f t="shared" si="12"/>
        <v>0</v>
      </c>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20"/>
      <c r="FF57" s="20"/>
    </row>
    <row r="58" spans="1:162">
      <c r="A58" s="60" t="s">
        <v>105</v>
      </c>
      <c r="B58" s="96" t="s">
        <v>106</v>
      </c>
      <c r="C58" s="14"/>
      <c r="D58" s="14"/>
      <c r="E58" s="97"/>
      <c r="F58" s="97"/>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20"/>
      <c r="FF58" s="20"/>
    </row>
    <row r="59" spans="1:162" s="16" customFormat="1">
      <c r="A59" s="66" t="s">
        <v>107</v>
      </c>
      <c r="B59" s="13" t="s">
        <v>108</v>
      </c>
      <c r="C59" s="14">
        <f t="shared" ref="C59:F59" si="13">+C60+C65</f>
        <v>212000</v>
      </c>
      <c r="D59" s="14">
        <f t="shared" si="13"/>
        <v>212000</v>
      </c>
      <c r="E59" s="14">
        <f t="shared" si="13"/>
        <v>304088.01</v>
      </c>
      <c r="F59" s="14">
        <f t="shared" si="13"/>
        <v>14654.01</v>
      </c>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row>
    <row r="60" spans="1:162">
      <c r="A60" s="59" t="s">
        <v>109</v>
      </c>
      <c r="B60" s="13" t="s">
        <v>110</v>
      </c>
      <c r="C60" s="14">
        <f t="shared" ref="C60:F60" si="14">C64+C62+C63+C61</f>
        <v>212000</v>
      </c>
      <c r="D60" s="14">
        <f t="shared" si="14"/>
        <v>212000</v>
      </c>
      <c r="E60" s="14">
        <f t="shared" si="14"/>
        <v>304088.01</v>
      </c>
      <c r="F60" s="14">
        <f t="shared" si="14"/>
        <v>14654.01</v>
      </c>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20"/>
      <c r="FF60" s="20"/>
    </row>
    <row r="61" spans="1:162">
      <c r="A61" s="59" t="s">
        <v>111</v>
      </c>
      <c r="B61" s="13" t="s">
        <v>112</v>
      </c>
      <c r="C61" s="14"/>
      <c r="D61" s="14"/>
      <c r="E61" s="14">
        <v>5455</v>
      </c>
      <c r="F61" s="14">
        <v>30</v>
      </c>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20"/>
      <c r="FF61" s="20"/>
    </row>
    <row r="62" spans="1:162">
      <c r="A62" s="17" t="s">
        <v>113</v>
      </c>
      <c r="B62" s="13" t="s">
        <v>114</v>
      </c>
      <c r="C62" s="14"/>
      <c r="D62" s="14"/>
      <c r="E62" s="14">
        <v>-1347</v>
      </c>
      <c r="F62" s="14">
        <v>0</v>
      </c>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20"/>
      <c r="FF62" s="20"/>
    </row>
    <row r="63" spans="1:162">
      <c r="A63" s="17" t="s">
        <v>115</v>
      </c>
      <c r="B63" s="13" t="s">
        <v>116</v>
      </c>
      <c r="C63" s="14"/>
      <c r="D63" s="14"/>
      <c r="E63" s="14"/>
      <c r="F63" s="1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20"/>
      <c r="FF63" s="20"/>
    </row>
    <row r="64" spans="1:162">
      <c r="A64" s="60" t="s">
        <v>117</v>
      </c>
      <c r="B64" s="18" t="s">
        <v>118</v>
      </c>
      <c r="C64" s="14">
        <v>212000</v>
      </c>
      <c r="D64" s="14">
        <v>212000</v>
      </c>
      <c r="E64" s="97">
        <v>299980.01</v>
      </c>
      <c r="F64" s="97">
        <v>14624.01</v>
      </c>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20"/>
      <c r="FF64" s="20"/>
    </row>
    <row r="65" spans="1:162">
      <c r="A65" s="59" t="s">
        <v>119</v>
      </c>
      <c r="B65" s="13" t="s">
        <v>120</v>
      </c>
      <c r="C65" s="14">
        <f t="shared" ref="C65:F65" si="15">C66</f>
        <v>0</v>
      </c>
      <c r="D65" s="14">
        <f t="shared" si="15"/>
        <v>0</v>
      </c>
      <c r="E65" s="14">
        <f t="shared" si="15"/>
        <v>0</v>
      </c>
      <c r="F65" s="14">
        <f t="shared" si="15"/>
        <v>0</v>
      </c>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20"/>
      <c r="FF65" s="20"/>
    </row>
    <row r="66" spans="1:162">
      <c r="A66" s="60" t="s">
        <v>121</v>
      </c>
      <c r="B66" s="18" t="s">
        <v>122</v>
      </c>
      <c r="C66" s="14"/>
      <c r="D66" s="14"/>
      <c r="E66" s="97"/>
      <c r="F66" s="97"/>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20"/>
      <c r="FF66" s="20"/>
    </row>
    <row r="67" spans="1:162">
      <c r="A67" s="59" t="s">
        <v>123</v>
      </c>
      <c r="B67" s="13" t="s">
        <v>124</v>
      </c>
      <c r="C67" s="14">
        <f t="shared" ref="C67:F67" si="16">+C68</f>
        <v>187447870</v>
      </c>
      <c r="D67" s="14">
        <f t="shared" si="16"/>
        <v>187447870</v>
      </c>
      <c r="E67" s="14">
        <f t="shared" si="16"/>
        <v>184154022.17000002</v>
      </c>
      <c r="F67" s="14">
        <f t="shared" si="16"/>
        <v>110478342.16999999</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20"/>
      <c r="FF67" s="20"/>
    </row>
    <row r="68" spans="1:162">
      <c r="A68" s="59" t="s">
        <v>125</v>
      </c>
      <c r="B68" s="13" t="s">
        <v>126</v>
      </c>
      <c r="C68" s="14">
        <f t="shared" ref="C68:F68" si="17">+C69+C82</f>
        <v>187447870</v>
      </c>
      <c r="D68" s="14">
        <f t="shared" si="17"/>
        <v>187447870</v>
      </c>
      <c r="E68" s="14">
        <f t="shared" si="17"/>
        <v>184154022.17000002</v>
      </c>
      <c r="F68" s="14">
        <f t="shared" si="17"/>
        <v>110478342.16999999</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20"/>
      <c r="FF68" s="20"/>
    </row>
    <row r="69" spans="1:162">
      <c r="A69" s="59" t="s">
        <v>127</v>
      </c>
      <c r="B69" s="13" t="s">
        <v>128</v>
      </c>
      <c r="C69" s="14">
        <f t="shared" ref="C69:F69" si="18">C70+C71+C72+C73+C75+C76+C77+C78+C74+C79+C80+C81</f>
        <v>187447870</v>
      </c>
      <c r="D69" s="14">
        <f t="shared" si="18"/>
        <v>187447870</v>
      </c>
      <c r="E69" s="14">
        <f t="shared" si="18"/>
        <v>184154031.17000002</v>
      </c>
      <c r="F69" s="14">
        <f t="shared" si="18"/>
        <v>110478342.16999999</v>
      </c>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20"/>
      <c r="FF69" s="20"/>
    </row>
    <row r="70" spans="1:162" ht="25.5">
      <c r="A70" s="60" t="s">
        <v>129</v>
      </c>
      <c r="B70" s="18" t="s">
        <v>130</v>
      </c>
      <c r="C70" s="14"/>
      <c r="D70" s="14"/>
      <c r="E70" s="97"/>
      <c r="F70" s="97"/>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20"/>
      <c r="FF70" s="20"/>
    </row>
    <row r="71" spans="1:162" ht="25.5">
      <c r="A71" s="60" t="s">
        <v>131</v>
      </c>
      <c r="B71" s="18" t="s">
        <v>132</v>
      </c>
      <c r="C71" s="14"/>
      <c r="D71" s="14"/>
      <c r="E71" s="97">
        <v>-311</v>
      </c>
      <c r="F71" s="97">
        <v>0</v>
      </c>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20"/>
      <c r="FF71" s="20"/>
    </row>
    <row r="72" spans="1:162" ht="25.5">
      <c r="A72" s="67" t="s">
        <v>133</v>
      </c>
      <c r="B72" s="18" t="s">
        <v>134</v>
      </c>
      <c r="C72" s="14">
        <v>138801630</v>
      </c>
      <c r="D72" s="14">
        <v>138801630</v>
      </c>
      <c r="E72" s="97">
        <v>138801632</v>
      </c>
      <c r="F72" s="97">
        <v>101821632</v>
      </c>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20"/>
      <c r="FF72" s="20"/>
    </row>
    <row r="73" spans="1:162" ht="25.5">
      <c r="A73" s="60" t="s">
        <v>135</v>
      </c>
      <c r="B73" s="19" t="s">
        <v>136</v>
      </c>
      <c r="C73" s="14"/>
      <c r="D73" s="14"/>
      <c r="E73" s="97"/>
      <c r="F73" s="97"/>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20"/>
      <c r="FF73" s="20"/>
    </row>
    <row r="74" spans="1:162">
      <c r="A74" s="60" t="s">
        <v>137</v>
      </c>
      <c r="B74" s="19" t="s">
        <v>138</v>
      </c>
      <c r="C74" s="14"/>
      <c r="D74" s="14"/>
      <c r="E74" s="97"/>
      <c r="F74" s="97"/>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20"/>
      <c r="FF74" s="20"/>
    </row>
    <row r="75" spans="1:162" ht="25.5">
      <c r="A75" s="60" t="s">
        <v>139</v>
      </c>
      <c r="B75" s="19" t="s">
        <v>140</v>
      </c>
      <c r="C75" s="14"/>
      <c r="D75" s="14"/>
      <c r="E75" s="97"/>
      <c r="F75" s="97"/>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20"/>
      <c r="FF75" s="20"/>
    </row>
    <row r="76" spans="1:162" ht="25.5">
      <c r="A76" s="60" t="s">
        <v>141</v>
      </c>
      <c r="B76" s="19" t="s">
        <v>142</v>
      </c>
      <c r="C76" s="14"/>
      <c r="D76" s="14"/>
      <c r="E76" s="97"/>
      <c r="F76" s="97"/>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20"/>
      <c r="FF76" s="20"/>
    </row>
    <row r="77" spans="1:162" ht="25.5">
      <c r="A77" s="60" t="s">
        <v>143</v>
      </c>
      <c r="B77" s="19" t="s">
        <v>144</v>
      </c>
      <c r="C77" s="14"/>
      <c r="D77" s="14"/>
      <c r="E77" s="97"/>
      <c r="F77" s="97"/>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20"/>
      <c r="FF77" s="20"/>
    </row>
    <row r="78" spans="1:162" ht="51">
      <c r="A78" s="60" t="s">
        <v>145</v>
      </c>
      <c r="B78" s="19" t="s">
        <v>146</v>
      </c>
      <c r="C78" s="14"/>
      <c r="D78" s="14"/>
      <c r="E78" s="97"/>
      <c r="F78" s="97"/>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20"/>
      <c r="FF78" s="20"/>
    </row>
    <row r="79" spans="1:162" ht="25.5">
      <c r="A79" s="60" t="s">
        <v>147</v>
      </c>
      <c r="B79" s="19" t="s">
        <v>148</v>
      </c>
      <c r="C79" s="14">
        <v>23805960</v>
      </c>
      <c r="D79" s="14">
        <v>23805960</v>
      </c>
      <c r="E79" s="97">
        <v>23276873.989999998</v>
      </c>
      <c r="F79" s="97">
        <v>3232833.99</v>
      </c>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20"/>
      <c r="FF79" s="20"/>
    </row>
    <row r="80" spans="1:162" ht="25.5">
      <c r="A80" s="60" t="s">
        <v>149</v>
      </c>
      <c r="B80" s="19" t="s">
        <v>150</v>
      </c>
      <c r="C80" s="14"/>
      <c r="D80" s="14"/>
      <c r="E80" s="97"/>
      <c r="F80" s="97"/>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20"/>
      <c r="FF80" s="20"/>
    </row>
    <row r="81" spans="1:162" ht="51">
      <c r="A81" s="60" t="s">
        <v>151</v>
      </c>
      <c r="B81" s="19" t="s">
        <v>152</v>
      </c>
      <c r="C81" s="14">
        <v>24840280</v>
      </c>
      <c r="D81" s="14">
        <v>24840280</v>
      </c>
      <c r="E81" s="97">
        <f>24840280-2764443.82</f>
        <v>22075836.18</v>
      </c>
      <c r="F81" s="97">
        <v>5423876.1799999997</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20"/>
      <c r="FF81" s="20"/>
    </row>
    <row r="82" spans="1:162">
      <c r="A82" s="59" t="s">
        <v>153</v>
      </c>
      <c r="B82" s="13" t="s">
        <v>154</v>
      </c>
      <c r="C82" s="14">
        <f t="shared" ref="C82:F82" si="19">+C83+C84+C85+C86+C87+C88+C89+C90</f>
        <v>0</v>
      </c>
      <c r="D82" s="14">
        <f t="shared" si="19"/>
        <v>0</v>
      </c>
      <c r="E82" s="14">
        <f t="shared" si="19"/>
        <v>-9</v>
      </c>
      <c r="F82" s="14">
        <f t="shared" si="19"/>
        <v>0</v>
      </c>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20"/>
      <c r="FF82" s="20"/>
    </row>
    <row r="83" spans="1:162" ht="25.5">
      <c r="A83" s="60" t="s">
        <v>155</v>
      </c>
      <c r="B83" s="96" t="s">
        <v>156</v>
      </c>
      <c r="C83" s="14"/>
      <c r="D83" s="14"/>
      <c r="E83" s="97"/>
      <c r="F83" s="97"/>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20"/>
      <c r="FF83" s="20"/>
    </row>
    <row r="84" spans="1:162" ht="25.5">
      <c r="A84" s="60" t="s">
        <v>157</v>
      </c>
      <c r="B84" s="99" t="s">
        <v>136</v>
      </c>
      <c r="C84" s="14"/>
      <c r="D84" s="14"/>
      <c r="E84" s="97"/>
      <c r="F84" s="97"/>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20"/>
      <c r="FF84" s="20"/>
    </row>
    <row r="85" spans="1:162" ht="38.25">
      <c r="A85" s="60" t="s">
        <v>158</v>
      </c>
      <c r="B85" s="96" t="s">
        <v>159</v>
      </c>
      <c r="C85" s="14"/>
      <c r="D85" s="14"/>
      <c r="E85" s="97"/>
      <c r="F85" s="97"/>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20"/>
      <c r="FF85" s="20"/>
    </row>
    <row r="86" spans="1:162" ht="38.25">
      <c r="A86" s="60" t="s">
        <v>160</v>
      </c>
      <c r="B86" s="96" t="s">
        <v>161</v>
      </c>
      <c r="C86" s="14"/>
      <c r="D86" s="14"/>
      <c r="E86" s="97"/>
      <c r="F86" s="97"/>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20"/>
      <c r="FF86" s="20"/>
    </row>
    <row r="87" spans="1:162" ht="25.5">
      <c r="A87" s="60" t="s">
        <v>162</v>
      </c>
      <c r="B87" s="96" t="s">
        <v>140</v>
      </c>
      <c r="C87" s="14"/>
      <c r="D87" s="14"/>
      <c r="E87" s="97"/>
      <c r="F87" s="97"/>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20"/>
      <c r="FF87" s="20"/>
    </row>
    <row r="88" spans="1:162">
      <c r="A88" s="64" t="s">
        <v>163</v>
      </c>
      <c r="B88" s="96" t="s">
        <v>164</v>
      </c>
      <c r="C88" s="14"/>
      <c r="D88" s="14"/>
      <c r="E88" s="97"/>
      <c r="F88" s="97"/>
      <c r="AQ88" s="20"/>
      <c r="BQ88" s="20"/>
      <c r="BR88" s="20"/>
      <c r="BS88" s="20"/>
      <c r="CK88" s="20"/>
    </row>
    <row r="89" spans="1:162" ht="63.75">
      <c r="A89" s="96" t="s">
        <v>165</v>
      </c>
      <c r="B89" s="100" t="s">
        <v>166</v>
      </c>
      <c r="C89" s="14"/>
      <c r="D89" s="14"/>
      <c r="E89" s="97">
        <v>-9</v>
      </c>
      <c r="F89" s="97">
        <v>0</v>
      </c>
      <c r="BQ89" s="20"/>
      <c r="BR89" s="20"/>
      <c r="BS89" s="20"/>
      <c r="CK89" s="20"/>
    </row>
    <row r="90" spans="1:162" ht="25.5">
      <c r="A90" s="96" t="s">
        <v>167</v>
      </c>
      <c r="B90" s="101" t="s">
        <v>168</v>
      </c>
      <c r="C90" s="14"/>
      <c r="D90" s="14"/>
      <c r="E90" s="97"/>
      <c r="F90" s="97"/>
      <c r="BQ90" s="20"/>
      <c r="BR90" s="20"/>
      <c r="BS90" s="20"/>
      <c r="CK90" s="20"/>
    </row>
    <row r="91" spans="1:162" ht="38.25">
      <c r="A91" s="96" t="s">
        <v>169</v>
      </c>
      <c r="B91" s="21" t="s">
        <v>170</v>
      </c>
      <c r="C91" s="15">
        <f t="shared" ref="C91:F91" si="20">C94+C92</f>
        <v>0</v>
      </c>
      <c r="D91" s="15">
        <f t="shared" si="20"/>
        <v>0</v>
      </c>
      <c r="E91" s="15">
        <f t="shared" si="20"/>
        <v>0</v>
      </c>
      <c r="F91" s="15">
        <f t="shared" si="20"/>
        <v>0</v>
      </c>
      <c r="BQ91" s="20"/>
      <c r="BR91" s="20"/>
      <c r="BS91" s="20"/>
      <c r="CK91" s="20"/>
    </row>
    <row r="92" spans="1:162">
      <c r="A92" s="96" t="s">
        <v>171</v>
      </c>
      <c r="B92" s="101" t="s">
        <v>172</v>
      </c>
      <c r="C92" s="15">
        <f t="shared" ref="C92:F92" si="21">C93</f>
        <v>0</v>
      </c>
      <c r="D92" s="15">
        <f t="shared" si="21"/>
        <v>0</v>
      </c>
      <c r="E92" s="15">
        <f t="shared" si="21"/>
        <v>0</v>
      </c>
      <c r="F92" s="15">
        <f t="shared" si="21"/>
        <v>0</v>
      </c>
      <c r="BQ92" s="20"/>
      <c r="BR92" s="20"/>
      <c r="BS92" s="20"/>
      <c r="CK92" s="20"/>
    </row>
    <row r="93" spans="1:162">
      <c r="A93" s="96" t="s">
        <v>173</v>
      </c>
      <c r="B93" s="101" t="s">
        <v>174</v>
      </c>
      <c r="C93" s="15"/>
      <c r="D93" s="15"/>
      <c r="E93" s="15"/>
      <c r="F93" s="15"/>
      <c r="BQ93" s="20"/>
      <c r="BR93" s="20"/>
      <c r="BS93" s="20"/>
      <c r="CK93" s="20"/>
    </row>
    <row r="94" spans="1:162">
      <c r="A94" s="96" t="s">
        <v>175</v>
      </c>
      <c r="B94" s="101" t="s">
        <v>176</v>
      </c>
      <c r="C94" s="15">
        <f t="shared" ref="C94:F94" si="22">C95</f>
        <v>0</v>
      </c>
      <c r="D94" s="15">
        <f t="shared" si="22"/>
        <v>0</v>
      </c>
      <c r="E94" s="15">
        <f t="shared" si="22"/>
        <v>0</v>
      </c>
      <c r="F94" s="15">
        <f t="shared" si="22"/>
        <v>0</v>
      </c>
      <c r="G94" s="20"/>
      <c r="BQ94" s="20"/>
      <c r="BR94" s="20"/>
      <c r="BS94" s="20"/>
      <c r="CK94" s="20"/>
    </row>
    <row r="95" spans="1:162">
      <c r="A95" s="96" t="s">
        <v>177</v>
      </c>
      <c r="B95" s="101" t="s">
        <v>178</v>
      </c>
      <c r="C95" s="14"/>
      <c r="D95" s="14"/>
      <c r="E95" s="97"/>
      <c r="F95" s="97"/>
      <c r="G95" s="20"/>
      <c r="BQ95" s="20"/>
      <c r="BR95" s="20"/>
      <c r="BS95" s="20"/>
      <c r="CK95" s="20"/>
    </row>
    <row r="96" spans="1:162" ht="38.25">
      <c r="A96" s="96" t="s">
        <v>179</v>
      </c>
      <c r="B96" s="21" t="s">
        <v>170</v>
      </c>
      <c r="C96" s="15">
        <f t="shared" ref="C96:F96" si="23">C97+C100</f>
        <v>0</v>
      </c>
      <c r="D96" s="15">
        <f t="shared" si="23"/>
        <v>0</v>
      </c>
      <c r="E96" s="15">
        <f t="shared" si="23"/>
        <v>0</v>
      </c>
      <c r="F96" s="15">
        <f t="shared" si="23"/>
        <v>0</v>
      </c>
      <c r="G96" s="20"/>
      <c r="BQ96" s="20"/>
      <c r="BR96" s="20"/>
      <c r="BS96" s="20"/>
      <c r="CK96" s="20"/>
    </row>
    <row r="97" spans="1:89">
      <c r="A97" s="96" t="s">
        <v>180</v>
      </c>
      <c r="B97" s="101" t="s">
        <v>176</v>
      </c>
      <c r="C97" s="15">
        <f t="shared" ref="C97:F97" si="24">C98+C99</f>
        <v>0</v>
      </c>
      <c r="D97" s="15">
        <f t="shared" si="24"/>
        <v>0</v>
      </c>
      <c r="E97" s="15">
        <f t="shared" si="24"/>
        <v>0</v>
      </c>
      <c r="F97" s="15">
        <f t="shared" si="24"/>
        <v>0</v>
      </c>
      <c r="G97" s="20"/>
      <c r="BQ97" s="20"/>
      <c r="BR97" s="20"/>
      <c r="BS97" s="20"/>
      <c r="CK97" s="20"/>
    </row>
    <row r="98" spans="1:89">
      <c r="A98" s="96" t="s">
        <v>181</v>
      </c>
      <c r="B98" s="101" t="s">
        <v>182</v>
      </c>
      <c r="C98" s="14"/>
      <c r="D98" s="14"/>
      <c r="E98" s="97"/>
      <c r="F98" s="97"/>
      <c r="G98" s="20"/>
      <c r="BQ98" s="20"/>
      <c r="BR98" s="20"/>
      <c r="BS98" s="20"/>
      <c r="CK98" s="20"/>
    </row>
    <row r="99" spans="1:89">
      <c r="A99" s="96" t="s">
        <v>183</v>
      </c>
      <c r="B99" s="101" t="s">
        <v>184</v>
      </c>
      <c r="C99" s="14"/>
      <c r="D99" s="14"/>
      <c r="E99" s="97"/>
      <c r="F99" s="97"/>
      <c r="G99" s="20"/>
      <c r="BQ99" s="20"/>
      <c r="BR99" s="20"/>
      <c r="BS99" s="20"/>
      <c r="CK99" s="20"/>
    </row>
    <row r="100" spans="1:89">
      <c r="A100" s="96" t="s">
        <v>185</v>
      </c>
      <c r="B100" s="21" t="s">
        <v>511</v>
      </c>
      <c r="C100" s="15">
        <f t="shared" ref="C100:F100" si="25">C101+C102</f>
        <v>0</v>
      </c>
      <c r="D100" s="15">
        <f t="shared" si="25"/>
        <v>0</v>
      </c>
      <c r="E100" s="15">
        <f t="shared" si="25"/>
        <v>0</v>
      </c>
      <c r="F100" s="15">
        <f t="shared" si="25"/>
        <v>0</v>
      </c>
      <c r="G100" s="20"/>
      <c r="BQ100" s="20"/>
      <c r="BR100" s="20"/>
      <c r="BS100" s="20"/>
      <c r="CK100" s="20"/>
    </row>
    <row r="101" spans="1:89">
      <c r="A101" s="96" t="s">
        <v>186</v>
      </c>
      <c r="B101" s="101" t="s">
        <v>182</v>
      </c>
      <c r="C101" s="14"/>
      <c r="D101" s="14"/>
      <c r="E101" s="97"/>
      <c r="F101" s="97"/>
      <c r="G101" s="20"/>
      <c r="BQ101" s="20"/>
      <c r="BR101" s="20"/>
      <c r="BS101" s="20"/>
      <c r="CK101" s="20"/>
    </row>
    <row r="102" spans="1:89">
      <c r="A102" s="96" t="s">
        <v>187</v>
      </c>
      <c r="B102" s="101" t="s">
        <v>184</v>
      </c>
      <c r="C102" s="14"/>
      <c r="D102" s="14"/>
      <c r="E102" s="97"/>
      <c r="F102" s="97"/>
      <c r="G102" s="20"/>
      <c r="BQ102" s="20"/>
      <c r="BR102" s="20"/>
      <c r="BS102" s="20"/>
      <c r="CK102" s="20"/>
    </row>
    <row r="103" spans="1:89" ht="25.5">
      <c r="A103" s="102" t="s">
        <v>188</v>
      </c>
      <c r="B103" s="22" t="s">
        <v>189</v>
      </c>
      <c r="C103" s="15">
        <f t="shared" ref="C103:F103" si="26">C104+C107</f>
        <v>0</v>
      </c>
      <c r="D103" s="15">
        <f t="shared" si="26"/>
        <v>0</v>
      </c>
      <c r="E103" s="15">
        <f t="shared" si="26"/>
        <v>0</v>
      </c>
      <c r="F103" s="15">
        <f t="shared" si="26"/>
        <v>0</v>
      </c>
      <c r="G103" s="20"/>
      <c r="BQ103" s="20"/>
      <c r="BR103" s="20"/>
      <c r="BS103" s="20"/>
      <c r="CK103" s="20"/>
    </row>
    <row r="104" spans="1:89" ht="38.25">
      <c r="A104" s="96" t="s">
        <v>190</v>
      </c>
      <c r="B104" s="22" t="s">
        <v>170</v>
      </c>
      <c r="C104" s="15">
        <f t="shared" ref="C104:F104" si="27">C105+C106</f>
        <v>0</v>
      </c>
      <c r="D104" s="15">
        <f t="shared" si="27"/>
        <v>0</v>
      </c>
      <c r="E104" s="15">
        <f t="shared" si="27"/>
        <v>0</v>
      </c>
      <c r="F104" s="15">
        <f t="shared" si="27"/>
        <v>0</v>
      </c>
      <c r="G104" s="20"/>
      <c r="BQ104" s="20"/>
      <c r="BR104" s="20"/>
      <c r="BS104" s="20"/>
      <c r="CK104" s="20"/>
    </row>
    <row r="105" spans="1:89">
      <c r="A105" s="96" t="s">
        <v>191</v>
      </c>
      <c r="B105" s="96" t="s">
        <v>192</v>
      </c>
      <c r="C105" s="15"/>
      <c r="D105" s="15"/>
      <c r="E105" s="15"/>
      <c r="F105" s="15"/>
      <c r="G105" s="20"/>
      <c r="BQ105" s="20"/>
      <c r="BR105" s="20"/>
      <c r="BS105" s="20"/>
      <c r="CK105" s="20"/>
    </row>
    <row r="106" spans="1:89" ht="26.25" customHeight="1">
      <c r="A106" s="96" t="s">
        <v>193</v>
      </c>
      <c r="B106" s="96" t="s">
        <v>194</v>
      </c>
      <c r="C106" s="15"/>
      <c r="D106" s="15"/>
      <c r="E106" s="15"/>
      <c r="F106" s="15"/>
      <c r="G106" s="20"/>
      <c r="BQ106" s="20"/>
      <c r="BR106" s="20"/>
      <c r="BS106" s="20"/>
      <c r="CK106" s="20"/>
    </row>
    <row r="107" spans="1:89">
      <c r="A107" s="103"/>
      <c r="B107" s="23" t="s">
        <v>195</v>
      </c>
      <c r="C107" s="15">
        <f t="shared" ref="C107:F109" si="28">C108</f>
        <v>0</v>
      </c>
      <c r="D107" s="15">
        <f t="shared" si="28"/>
        <v>0</v>
      </c>
      <c r="E107" s="15">
        <f t="shared" si="28"/>
        <v>0</v>
      </c>
      <c r="F107" s="15">
        <f t="shared" si="28"/>
        <v>0</v>
      </c>
      <c r="G107" s="20"/>
      <c r="BQ107" s="20"/>
      <c r="BR107" s="20"/>
      <c r="BS107" s="20"/>
      <c r="CK107" s="20"/>
    </row>
    <row r="108" spans="1:89">
      <c r="A108" s="96" t="s">
        <v>196</v>
      </c>
      <c r="B108" s="23" t="s">
        <v>197</v>
      </c>
      <c r="C108" s="15">
        <f t="shared" si="28"/>
        <v>0</v>
      </c>
      <c r="D108" s="15">
        <f t="shared" si="28"/>
        <v>0</v>
      </c>
      <c r="E108" s="15">
        <f t="shared" si="28"/>
        <v>0</v>
      </c>
      <c r="F108" s="15">
        <f t="shared" si="28"/>
        <v>0</v>
      </c>
      <c r="G108" s="20"/>
      <c r="BQ108" s="20"/>
      <c r="BR108" s="20"/>
      <c r="BS108" s="20"/>
      <c r="CK108" s="20"/>
    </row>
    <row r="109" spans="1:89" ht="25.5">
      <c r="A109" s="96" t="s">
        <v>198</v>
      </c>
      <c r="B109" s="23" t="s">
        <v>199</v>
      </c>
      <c r="C109" s="15">
        <f t="shared" si="28"/>
        <v>0</v>
      </c>
      <c r="D109" s="15">
        <f t="shared" si="28"/>
        <v>0</v>
      </c>
      <c r="E109" s="15">
        <f t="shared" si="28"/>
        <v>0</v>
      </c>
      <c r="F109" s="15">
        <f t="shared" si="28"/>
        <v>0</v>
      </c>
      <c r="G109" s="20"/>
      <c r="BQ109" s="20"/>
      <c r="BR109" s="20"/>
      <c r="BS109" s="20"/>
      <c r="CK109" s="20"/>
    </row>
    <row r="110" spans="1:89">
      <c r="A110" s="96" t="s">
        <v>200</v>
      </c>
      <c r="B110" s="24" t="s">
        <v>201</v>
      </c>
      <c r="C110" s="14"/>
      <c r="D110" s="14"/>
      <c r="E110" s="97"/>
      <c r="F110" s="15"/>
      <c r="CK110" s="20"/>
    </row>
    <row r="111" spans="1:89" ht="12" customHeight="1">
      <c r="A111" s="22" t="s">
        <v>202</v>
      </c>
      <c r="B111" s="22" t="s">
        <v>203</v>
      </c>
      <c r="C111" s="15">
        <f t="shared" ref="C111:F111" si="29">C112</f>
        <v>0</v>
      </c>
      <c r="D111" s="15">
        <f t="shared" si="29"/>
        <v>0</v>
      </c>
      <c r="E111" s="15">
        <f t="shared" si="29"/>
        <v>1677650</v>
      </c>
      <c r="F111" s="15">
        <f t="shared" si="29"/>
        <v>3376401</v>
      </c>
      <c r="CK111" s="20"/>
    </row>
    <row r="112" spans="1:89" ht="25.5">
      <c r="A112" s="96" t="s">
        <v>204</v>
      </c>
      <c r="B112" s="96" t="s">
        <v>205</v>
      </c>
      <c r="C112" s="14"/>
      <c r="D112" s="14"/>
      <c r="E112" s="97">
        <v>1677650</v>
      </c>
      <c r="F112" s="97">
        <v>3376401</v>
      </c>
      <c r="CK112" s="20"/>
    </row>
    <row r="113" spans="1:89" ht="15">
      <c r="A113" s="26"/>
      <c r="B113" s="104" t="s">
        <v>541</v>
      </c>
      <c r="C113" s="30"/>
      <c r="D113" s="85"/>
      <c r="E113" s="145"/>
      <c r="F113" s="145"/>
      <c r="CK113" s="20"/>
    </row>
    <row r="114" spans="1:89" ht="15">
      <c r="A114" s="26"/>
      <c r="B114" s="28"/>
      <c r="C114" s="30"/>
      <c r="D114" s="85"/>
      <c r="CK114" s="20"/>
    </row>
    <row r="115" spans="1:89" ht="15.75">
      <c r="A115" s="86" t="s">
        <v>526</v>
      </c>
      <c r="B115" s="87"/>
      <c r="C115" s="30"/>
      <c r="D115" s="85"/>
      <c r="CK115" s="20"/>
    </row>
    <row r="116" spans="1:89" ht="15">
      <c r="B116" s="88"/>
      <c r="C116" s="30"/>
      <c r="D116" s="85"/>
      <c r="CK116" s="20"/>
    </row>
    <row r="117" spans="1:89" ht="15.75">
      <c r="A117" s="89"/>
      <c r="B117" s="90" t="s">
        <v>527</v>
      </c>
      <c r="C117" s="30"/>
      <c r="D117" s="91" t="s">
        <v>528</v>
      </c>
      <c r="CK117" s="20"/>
    </row>
    <row r="118" spans="1:89" ht="15">
      <c r="B118" s="20" t="s">
        <v>529</v>
      </c>
      <c r="C118" s="30"/>
      <c r="D118" s="92" t="s">
        <v>530</v>
      </c>
      <c r="CK118" s="20"/>
    </row>
    <row r="119" spans="1:89" ht="15">
      <c r="A119" s="26"/>
      <c r="B119" s="28"/>
      <c r="C119" s="30"/>
      <c r="D119" s="92"/>
      <c r="CK119" s="20"/>
    </row>
    <row r="120" spans="1:89" ht="15">
      <c r="A120" s="26"/>
      <c r="B120" s="28"/>
      <c r="C120" s="30"/>
      <c r="D120" s="92"/>
      <c r="CK120" s="20"/>
    </row>
    <row r="121" spans="1:89" ht="15">
      <c r="A121" s="26"/>
      <c r="B121" s="28"/>
      <c r="C121" s="30"/>
      <c r="D121" s="92"/>
      <c r="CK121" s="20"/>
    </row>
    <row r="122" spans="1:89" ht="15">
      <c r="A122" s="26"/>
      <c r="B122" s="28"/>
      <c r="C122" s="30"/>
      <c r="D122" s="93" t="s">
        <v>531</v>
      </c>
      <c r="CK122" s="20"/>
    </row>
    <row r="123" spans="1:89" ht="15">
      <c r="A123" s="26"/>
      <c r="B123" s="28"/>
      <c r="C123" s="30"/>
      <c r="D123" s="92" t="s">
        <v>532</v>
      </c>
      <c r="CK123" s="20"/>
    </row>
    <row r="124" spans="1:89" ht="15">
      <c r="A124" s="26"/>
      <c r="B124" s="28"/>
      <c r="C124" s="30"/>
      <c r="D124" s="30"/>
      <c r="CK124" s="20"/>
    </row>
    <row r="125" spans="1:89" ht="15">
      <c r="A125" s="26"/>
      <c r="B125" s="28"/>
      <c r="C125" s="30"/>
      <c r="D125" s="30"/>
      <c r="CK125" s="20"/>
    </row>
    <row r="126" spans="1:89" ht="15">
      <c r="A126" s="26"/>
      <c r="B126" s="28"/>
      <c r="C126" s="30"/>
      <c r="D126" s="94" t="s">
        <v>533</v>
      </c>
      <c r="CK126" s="20"/>
    </row>
    <row r="127" spans="1:89" ht="15">
      <c r="A127" s="26"/>
      <c r="B127" s="28"/>
      <c r="C127" s="30"/>
      <c r="D127" s="20" t="s">
        <v>534</v>
      </c>
      <c r="CK127" s="20"/>
    </row>
    <row r="128" spans="1:89">
      <c r="CK128" s="20"/>
    </row>
    <row r="129" spans="89:89">
      <c r="CK129" s="20"/>
    </row>
    <row r="130" spans="89:89">
      <c r="CK130" s="20"/>
    </row>
    <row r="131" spans="89:89">
      <c r="CK131" s="20"/>
    </row>
    <row r="132" spans="89:89">
      <c r="CK132" s="20"/>
    </row>
    <row r="133" spans="89:89">
      <c r="CK133" s="20"/>
    </row>
    <row r="134" spans="89:89">
      <c r="CK134" s="20"/>
    </row>
    <row r="135" spans="89:89">
      <c r="CK135" s="20"/>
    </row>
    <row r="136" spans="89:89">
      <c r="CK136" s="20"/>
    </row>
    <row r="137" spans="89:89">
      <c r="CK137" s="20"/>
    </row>
    <row r="138" spans="89:89">
      <c r="CK138" s="20"/>
    </row>
    <row r="139" spans="89:89">
      <c r="CK139" s="20"/>
    </row>
    <row r="140" spans="89:89">
      <c r="CK140" s="20"/>
    </row>
    <row r="141" spans="89:89">
      <c r="CK141" s="20"/>
    </row>
    <row r="142" spans="89:89">
      <c r="CK142" s="20"/>
    </row>
    <row r="143" spans="89:89">
      <c r="CK143" s="20"/>
    </row>
    <row r="144" spans="89:89">
      <c r="CK144" s="20"/>
    </row>
    <row r="145" spans="89:89">
      <c r="CK145" s="20"/>
    </row>
    <row r="146" spans="89:89">
      <c r="CK146" s="20"/>
    </row>
    <row r="147" spans="89:89">
      <c r="CK147" s="20"/>
    </row>
    <row r="148" spans="89:89">
      <c r="CK148" s="20"/>
    </row>
    <row r="149" spans="89:89">
      <c r="CK149" s="20"/>
    </row>
    <row r="150" spans="89:89">
      <c r="CK150" s="20"/>
    </row>
    <row r="151" spans="89:89">
      <c r="CK151" s="20"/>
    </row>
    <row r="152" spans="89:89">
      <c r="CK152" s="20"/>
    </row>
    <row r="153" spans="89:89">
      <c r="CK153" s="20"/>
    </row>
    <row r="154" spans="89:89">
      <c r="CK154" s="20"/>
    </row>
    <row r="155" spans="89:89">
      <c r="CK155" s="20"/>
    </row>
    <row r="156" spans="89:89">
      <c r="CK156" s="20"/>
    </row>
    <row r="157" spans="89:89">
      <c r="CK157" s="20"/>
    </row>
  </sheetData>
  <protectedRanges>
    <protectedRange sqref="E83:F84 C25:F25 C57:F57 E31:F52 E64:F64 E88:F90 C59:F59 C67:F68 C82:F82 E95:F95 E98:F99 E101:F102 E19:F24 E56:F56 E72:F80 E26:F27" name="Zonă1_3" securityDescriptor="O:WDG:WDD:(A;;CC;;;AN)(A;;CC;;;AU)(A;;CC;;;WD)"/>
    <protectedRange sqref="E18:F18" name="Zonă1_2_1" securityDescriptor="O:WDG:WDD:(A;;CC;;;AN)(A;;CC;;;AU)(A;;CC;;;WD)"/>
    <protectedRange sqref="E28:F28" name="Zonă1_4_1" securityDescriptor="O:WDG:WDD:(A;;CC;;;AN)(A;;CC;;;AU)(A;;CC;;;WD)"/>
    <protectedRange sqref="F81" name="Zonă1_3_1" securityDescriptor="O:WDG:WDD:(A;;CC;;;AN)(A;;CC;;;AU)(A;;CC;;;WD)"/>
    <protectedRange sqref="E81" name="Zonă1_3_2" securityDescriptor="O:WDG:WDD:(A;;CC;;;AN)(A;;CC;;;AU)(A;;CC;;;WD)"/>
  </protectedRanges>
  <mergeCells count="31">
    <mergeCell ref="BD5:BH5"/>
    <mergeCell ref="G5:J5"/>
    <mergeCell ref="K5:O5"/>
    <mergeCell ref="P5:T5"/>
    <mergeCell ref="U5:Y5"/>
    <mergeCell ref="Z5:AD5"/>
    <mergeCell ref="AE5:AI5"/>
    <mergeCell ref="AJ5:AN5"/>
    <mergeCell ref="AO5:AS5"/>
    <mergeCell ref="AT5:AX5"/>
    <mergeCell ref="AY5:BC5"/>
    <mergeCell ref="DL5:DP5"/>
    <mergeCell ref="BI5:BM5"/>
    <mergeCell ref="BN5:BR5"/>
    <mergeCell ref="BS5:BW5"/>
    <mergeCell ref="BX5:CB5"/>
    <mergeCell ref="CC5:CG5"/>
    <mergeCell ref="CH5:CL5"/>
    <mergeCell ref="CM5:CQ5"/>
    <mergeCell ref="CR5:CV5"/>
    <mergeCell ref="CW5:DA5"/>
    <mergeCell ref="DB5:DF5"/>
    <mergeCell ref="DG5:DK5"/>
    <mergeCell ref="EU5:EY5"/>
    <mergeCell ref="EZ5:FD5"/>
    <mergeCell ref="DQ5:DU5"/>
    <mergeCell ref="DV5:DZ5"/>
    <mergeCell ref="EA5:EE5"/>
    <mergeCell ref="EF5:EJ5"/>
    <mergeCell ref="EK5:EO5"/>
    <mergeCell ref="EP5:ET5"/>
  </mergeCells>
  <pageMargins left="0.75" right="0.75" top="1" bottom="1" header="0.5" footer="0.5"/>
  <pageSetup paperSize="9"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I319"/>
  <sheetViews>
    <sheetView tabSelected="1" zoomScale="90" zoomScaleNormal="90" workbookViewId="0">
      <pane xSplit="3" ySplit="7" topLeftCell="D8" activePane="bottomRight" state="frozen"/>
      <selection activeCell="G7" sqref="G7:H290"/>
      <selection pane="topRight" activeCell="G7" sqref="G7:H290"/>
      <selection pane="bottomLeft" activeCell="G7" sqref="G7:H290"/>
      <selection pane="bottomRight" activeCell="B3" sqref="B3"/>
    </sheetView>
  </sheetViews>
  <sheetFormatPr defaultColWidth="9.140625" defaultRowHeight="15"/>
  <cols>
    <col min="1" max="1" width="14.42578125" style="26" customWidth="1"/>
    <col min="2" max="2" width="71.28515625" style="28" customWidth="1"/>
    <col min="3" max="3" width="1.140625" style="28" customWidth="1"/>
    <col min="4" max="4" width="17.5703125" style="28" customWidth="1"/>
    <col min="5" max="5" width="17.85546875" style="28" customWidth="1"/>
    <col min="6" max="6" width="15.7109375" style="28" bestFit="1" customWidth="1"/>
    <col min="7" max="7" width="17.140625" style="28" customWidth="1"/>
    <col min="8" max="8" width="14.5703125" style="28" bestFit="1" customWidth="1"/>
    <col min="9" max="16384" width="9.140625" style="29"/>
  </cols>
  <sheetData>
    <row r="1" spans="1:8">
      <c r="A1" s="82" t="s">
        <v>525</v>
      </c>
    </row>
    <row r="2" spans="1:8" ht="20.25">
      <c r="B2" s="69" t="s">
        <v>537</v>
      </c>
      <c r="C2" s="27"/>
      <c r="H2" s="29"/>
    </row>
    <row r="3" spans="1:8">
      <c r="B3" s="27"/>
      <c r="C3" s="27"/>
      <c r="D3" s="29"/>
      <c r="E3" s="29"/>
      <c r="F3" s="29"/>
      <c r="G3" s="29"/>
      <c r="H3" s="29"/>
    </row>
    <row r="4" spans="1:8">
      <c r="B4" s="27"/>
      <c r="C4" s="27"/>
      <c r="D4" s="29"/>
      <c r="E4" s="29"/>
      <c r="F4" s="29"/>
      <c r="G4" s="29"/>
      <c r="H4" s="29"/>
    </row>
    <row r="5" spans="1:8">
      <c r="D5" s="31"/>
      <c r="E5" s="31"/>
      <c r="F5" s="32"/>
      <c r="G5" s="33"/>
      <c r="H5" s="34" t="s">
        <v>0</v>
      </c>
    </row>
    <row r="6" spans="1:8" s="35" customFormat="1" ht="120">
      <c r="A6" s="105"/>
      <c r="B6" s="106" t="s">
        <v>2</v>
      </c>
      <c r="C6" s="106"/>
      <c r="D6" s="81" t="s">
        <v>540</v>
      </c>
      <c r="E6" s="81" t="s">
        <v>538</v>
      </c>
      <c r="F6" s="81" t="s">
        <v>539</v>
      </c>
      <c r="G6" s="81" t="s">
        <v>206</v>
      </c>
      <c r="H6" s="81" t="s">
        <v>207</v>
      </c>
    </row>
    <row r="7" spans="1:8">
      <c r="A7" s="107"/>
      <c r="B7" s="108" t="s">
        <v>208</v>
      </c>
      <c r="C7" s="108"/>
      <c r="D7" s="109"/>
      <c r="E7" s="109"/>
      <c r="F7" s="109"/>
      <c r="G7" s="109"/>
      <c r="H7" s="109"/>
    </row>
    <row r="8" spans="1:8" s="37" customFormat="1" ht="16.5" customHeight="1">
      <c r="A8" s="110" t="s">
        <v>209</v>
      </c>
      <c r="B8" s="111" t="s">
        <v>210</v>
      </c>
      <c r="C8" s="83">
        <f t="shared" ref="C8:H8" si="0">+C9+C17</f>
        <v>0</v>
      </c>
      <c r="D8" s="83">
        <f t="shared" si="0"/>
        <v>1116591660</v>
      </c>
      <c r="E8" s="83">
        <f t="shared" si="0"/>
        <v>1060578320</v>
      </c>
      <c r="F8" s="83">
        <f t="shared" si="0"/>
        <v>1060578320</v>
      </c>
      <c r="G8" s="83">
        <f t="shared" si="0"/>
        <v>1053693197.5299999</v>
      </c>
      <c r="H8" s="83">
        <f t="shared" si="0"/>
        <v>82468316.930000022</v>
      </c>
    </row>
    <row r="9" spans="1:8" s="37" customFormat="1">
      <c r="A9" s="110" t="s">
        <v>211</v>
      </c>
      <c r="B9" s="112" t="s">
        <v>212</v>
      </c>
      <c r="C9" s="83">
        <f>+C10+C11+C14+C12+C13+C16+C259+C15</f>
        <v>0</v>
      </c>
      <c r="D9" s="83">
        <f t="shared" ref="D9:H9" si="1">+D10+D11+D14+D12+D13+D16+D259+D15</f>
        <v>1116290660</v>
      </c>
      <c r="E9" s="83">
        <f t="shared" si="1"/>
        <v>1060277320</v>
      </c>
      <c r="F9" s="83">
        <f t="shared" si="1"/>
        <v>1060277320</v>
      </c>
      <c r="G9" s="83">
        <f t="shared" si="1"/>
        <v>1053457266.7699999</v>
      </c>
      <c r="H9" s="83">
        <f t="shared" si="1"/>
        <v>82468316.930000022</v>
      </c>
    </row>
    <row r="10" spans="1:8" s="37" customFormat="1">
      <c r="A10" s="110" t="s">
        <v>213</v>
      </c>
      <c r="B10" s="112" t="s">
        <v>214</v>
      </c>
      <c r="C10" s="83">
        <f t="shared" ref="C10:H10" si="2">+C24</f>
        <v>0</v>
      </c>
      <c r="D10" s="83">
        <f t="shared" si="2"/>
        <v>6155520</v>
      </c>
      <c r="E10" s="83">
        <f t="shared" si="2"/>
        <v>6155520</v>
      </c>
      <c r="F10" s="83">
        <f t="shared" si="2"/>
        <v>6155520</v>
      </c>
      <c r="G10" s="83">
        <f t="shared" si="2"/>
        <v>6150050</v>
      </c>
      <c r="H10" s="83">
        <f t="shared" si="2"/>
        <v>524420</v>
      </c>
    </row>
    <row r="11" spans="1:8" s="37" customFormat="1" ht="16.5" customHeight="1">
      <c r="A11" s="110" t="s">
        <v>215</v>
      </c>
      <c r="B11" s="112" t="s">
        <v>216</v>
      </c>
      <c r="C11" s="83">
        <f>+C44</f>
        <v>0</v>
      </c>
      <c r="D11" s="83">
        <f t="shared" ref="D11:H11" si="3">+D44</f>
        <v>805165750</v>
      </c>
      <c r="E11" s="83">
        <f t="shared" si="3"/>
        <v>749152410</v>
      </c>
      <c r="F11" s="83">
        <f t="shared" si="3"/>
        <v>749152410</v>
      </c>
      <c r="G11" s="83">
        <f t="shared" si="3"/>
        <v>747655265.00999987</v>
      </c>
      <c r="H11" s="83">
        <f t="shared" si="3"/>
        <v>61422006.170000009</v>
      </c>
    </row>
    <row r="12" spans="1:8" s="37" customFormat="1">
      <c r="A12" s="110" t="s">
        <v>217</v>
      </c>
      <c r="B12" s="112" t="s">
        <v>218</v>
      </c>
      <c r="C12" s="83">
        <f>+C72</f>
        <v>0</v>
      </c>
      <c r="D12" s="83">
        <f t="shared" ref="D12:H12" si="4">+D72</f>
        <v>0</v>
      </c>
      <c r="E12" s="83">
        <f t="shared" si="4"/>
        <v>0</v>
      </c>
      <c r="F12" s="83">
        <f t="shared" si="4"/>
        <v>0</v>
      </c>
      <c r="G12" s="83">
        <f t="shared" si="4"/>
        <v>0</v>
      </c>
      <c r="H12" s="83">
        <f t="shared" si="4"/>
        <v>0</v>
      </c>
    </row>
    <row r="13" spans="1:8" s="37" customFormat="1" ht="30">
      <c r="A13" s="110" t="s">
        <v>219</v>
      </c>
      <c r="B13" s="112" t="s">
        <v>220</v>
      </c>
      <c r="C13" s="83">
        <f>C260</f>
        <v>0</v>
      </c>
      <c r="D13" s="83">
        <f t="shared" ref="D13:H13" si="5">D260</f>
        <v>253697360</v>
      </c>
      <c r="E13" s="83">
        <f t="shared" si="5"/>
        <v>253697360</v>
      </c>
      <c r="F13" s="83">
        <f t="shared" si="5"/>
        <v>253697360</v>
      </c>
      <c r="G13" s="83">
        <f t="shared" si="5"/>
        <v>253693139</v>
      </c>
      <c r="H13" s="83">
        <f t="shared" si="5"/>
        <v>21799853</v>
      </c>
    </row>
    <row r="14" spans="1:8" s="37" customFormat="1" ht="16.5" customHeight="1">
      <c r="A14" s="110" t="s">
        <v>221</v>
      </c>
      <c r="B14" s="112" t="s">
        <v>222</v>
      </c>
      <c r="C14" s="83">
        <f>C279</f>
        <v>0</v>
      </c>
      <c r="D14" s="83">
        <f t="shared" ref="D14:H14" si="6">D279</f>
        <v>51245030</v>
      </c>
      <c r="E14" s="83">
        <f t="shared" si="6"/>
        <v>51245030</v>
      </c>
      <c r="F14" s="83">
        <f t="shared" si="6"/>
        <v>51245030</v>
      </c>
      <c r="G14" s="83">
        <f t="shared" si="6"/>
        <v>51242555</v>
      </c>
      <c r="H14" s="83">
        <f t="shared" si="6"/>
        <v>401776</v>
      </c>
    </row>
    <row r="15" spans="1:8" s="37" customFormat="1" ht="30">
      <c r="A15" s="110" t="s">
        <v>223</v>
      </c>
      <c r="B15" s="112" t="s">
        <v>224</v>
      </c>
      <c r="C15" s="83">
        <f>C288</f>
        <v>0</v>
      </c>
      <c r="D15" s="83">
        <f t="shared" ref="D15:H15" si="7">D288</f>
        <v>0</v>
      </c>
      <c r="E15" s="83">
        <f t="shared" si="7"/>
        <v>0</v>
      </c>
      <c r="F15" s="83">
        <f t="shared" si="7"/>
        <v>0</v>
      </c>
      <c r="G15" s="83">
        <f t="shared" si="7"/>
        <v>0</v>
      </c>
      <c r="H15" s="83">
        <f t="shared" si="7"/>
        <v>0</v>
      </c>
    </row>
    <row r="16" spans="1:8" s="37" customFormat="1" ht="16.5" customHeight="1">
      <c r="A16" s="110" t="s">
        <v>225</v>
      </c>
      <c r="B16" s="112" t="s">
        <v>226</v>
      </c>
      <c r="C16" s="83">
        <f>C75</f>
        <v>0</v>
      </c>
      <c r="D16" s="83">
        <f t="shared" ref="D16:H16" si="8">D75</f>
        <v>27000</v>
      </c>
      <c r="E16" s="83">
        <f t="shared" si="8"/>
        <v>27000</v>
      </c>
      <c r="F16" s="83">
        <f t="shared" si="8"/>
        <v>27000</v>
      </c>
      <c r="G16" s="83">
        <f t="shared" si="8"/>
        <v>5118</v>
      </c>
      <c r="H16" s="83">
        <f t="shared" si="8"/>
        <v>0</v>
      </c>
    </row>
    <row r="17" spans="1:236" s="37" customFormat="1" ht="16.5" customHeight="1">
      <c r="A17" s="110" t="s">
        <v>227</v>
      </c>
      <c r="B17" s="112" t="s">
        <v>228</v>
      </c>
      <c r="C17" s="83">
        <f>C78</f>
        <v>0</v>
      </c>
      <c r="D17" s="83">
        <f t="shared" ref="D17:H18" si="9">D78</f>
        <v>301000</v>
      </c>
      <c r="E17" s="83">
        <f t="shared" si="9"/>
        <v>301000</v>
      </c>
      <c r="F17" s="83">
        <f t="shared" si="9"/>
        <v>301000</v>
      </c>
      <c r="G17" s="83">
        <f t="shared" si="9"/>
        <v>235930.76</v>
      </c>
      <c r="H17" s="83">
        <f t="shared" si="9"/>
        <v>0</v>
      </c>
    </row>
    <row r="18" spans="1:236" s="37" customFormat="1">
      <c r="A18" s="110" t="s">
        <v>229</v>
      </c>
      <c r="B18" s="112" t="s">
        <v>230</v>
      </c>
      <c r="C18" s="83">
        <f>C79</f>
        <v>0</v>
      </c>
      <c r="D18" s="83">
        <f t="shared" si="9"/>
        <v>301000</v>
      </c>
      <c r="E18" s="83">
        <f t="shared" si="9"/>
        <v>301000</v>
      </c>
      <c r="F18" s="83">
        <f t="shared" si="9"/>
        <v>301000</v>
      </c>
      <c r="G18" s="83">
        <f t="shared" si="9"/>
        <v>235930.76</v>
      </c>
      <c r="H18" s="83">
        <f t="shared" si="9"/>
        <v>0</v>
      </c>
    </row>
    <row r="19" spans="1:236" s="37" customFormat="1" ht="30">
      <c r="A19" s="110" t="s">
        <v>231</v>
      </c>
      <c r="B19" s="112" t="s">
        <v>232</v>
      </c>
      <c r="C19" s="83">
        <f>C259+C287</f>
        <v>0</v>
      </c>
      <c r="D19" s="83">
        <f t="shared" ref="D19:H19" si="10">D259+D287</f>
        <v>0</v>
      </c>
      <c r="E19" s="83">
        <f t="shared" si="10"/>
        <v>0</v>
      </c>
      <c r="F19" s="83">
        <f t="shared" si="10"/>
        <v>0</v>
      </c>
      <c r="G19" s="83">
        <f t="shared" si="10"/>
        <v>-5291335.2399999993</v>
      </c>
      <c r="H19" s="83">
        <f t="shared" si="10"/>
        <v>-1679738.24</v>
      </c>
    </row>
    <row r="20" spans="1:236" s="37" customFormat="1" ht="16.5" customHeight="1">
      <c r="A20" s="110" t="s">
        <v>233</v>
      </c>
      <c r="B20" s="112" t="s">
        <v>234</v>
      </c>
      <c r="C20" s="83">
        <f t="shared" ref="C20:H20" si="11">+C21+C17</f>
        <v>0</v>
      </c>
      <c r="D20" s="83">
        <f t="shared" si="11"/>
        <v>1116591660</v>
      </c>
      <c r="E20" s="83">
        <f t="shared" si="11"/>
        <v>1060578320</v>
      </c>
      <c r="F20" s="83">
        <f t="shared" si="11"/>
        <v>1060578320</v>
      </c>
      <c r="G20" s="83">
        <f t="shared" si="11"/>
        <v>1053693197.5299999</v>
      </c>
      <c r="H20" s="83">
        <f t="shared" si="11"/>
        <v>82468316.930000022</v>
      </c>
    </row>
    <row r="21" spans="1:236" s="37" customFormat="1">
      <c r="A21" s="110" t="s">
        <v>235</v>
      </c>
      <c r="B21" s="112" t="s">
        <v>212</v>
      </c>
      <c r="C21" s="83">
        <f>C10+C11+C12+C13+C14+C16+C259+C15</f>
        <v>0</v>
      </c>
      <c r="D21" s="83">
        <f t="shared" ref="D21:H21" si="12">D10+D11+D12+D13+D14+D16+D259+D15</f>
        <v>1116290660</v>
      </c>
      <c r="E21" s="83">
        <f t="shared" si="12"/>
        <v>1060277320</v>
      </c>
      <c r="F21" s="83">
        <f t="shared" si="12"/>
        <v>1060277320</v>
      </c>
      <c r="G21" s="83">
        <f t="shared" si="12"/>
        <v>1053457266.7699999</v>
      </c>
      <c r="H21" s="83">
        <f t="shared" si="12"/>
        <v>82468316.930000022</v>
      </c>
    </row>
    <row r="22" spans="1:236" s="37" customFormat="1" ht="16.5" customHeight="1">
      <c r="A22" s="113" t="s">
        <v>236</v>
      </c>
      <c r="B22" s="112" t="s">
        <v>237</v>
      </c>
      <c r="C22" s="83">
        <f>+C23+C78+C259</f>
        <v>0</v>
      </c>
      <c r="D22" s="83">
        <f t="shared" ref="D22:H22" si="13">+D23+D78+D259</f>
        <v>1065346630</v>
      </c>
      <c r="E22" s="83">
        <f t="shared" si="13"/>
        <v>1009333290</v>
      </c>
      <c r="F22" s="83">
        <f t="shared" si="13"/>
        <v>1009333290</v>
      </c>
      <c r="G22" s="83">
        <f t="shared" si="13"/>
        <v>1002450642.5299999</v>
      </c>
      <c r="H22" s="83">
        <f t="shared" si="13"/>
        <v>82066540.930000022</v>
      </c>
    </row>
    <row r="23" spans="1:236" s="37" customFormat="1" ht="16.5" customHeight="1">
      <c r="A23" s="110" t="s">
        <v>238</v>
      </c>
      <c r="B23" s="112" t="s">
        <v>212</v>
      </c>
      <c r="C23" s="83">
        <f>+C24+C44+C72+C260+C75+C288</f>
        <v>0</v>
      </c>
      <c r="D23" s="83">
        <f t="shared" ref="D23:H23" si="14">+D24+D44+D72+D260+D75+D288</f>
        <v>1065045630</v>
      </c>
      <c r="E23" s="83">
        <f t="shared" si="14"/>
        <v>1009032290</v>
      </c>
      <c r="F23" s="83">
        <f t="shared" si="14"/>
        <v>1009032290</v>
      </c>
      <c r="G23" s="83">
        <f t="shared" si="14"/>
        <v>1007503572.0099999</v>
      </c>
      <c r="H23" s="83">
        <f t="shared" si="14"/>
        <v>83746279.170000017</v>
      </c>
    </row>
    <row r="24" spans="1:236" s="37" customFormat="1">
      <c r="A24" s="110" t="s">
        <v>239</v>
      </c>
      <c r="B24" s="112" t="s">
        <v>214</v>
      </c>
      <c r="C24" s="83">
        <f t="shared" ref="C24:H24" si="15">+C25+C37+C35</f>
        <v>0</v>
      </c>
      <c r="D24" s="83">
        <f t="shared" si="15"/>
        <v>6155520</v>
      </c>
      <c r="E24" s="83">
        <f t="shared" si="15"/>
        <v>6155520</v>
      </c>
      <c r="F24" s="83">
        <f t="shared" si="15"/>
        <v>6155520</v>
      </c>
      <c r="G24" s="83">
        <f t="shared" si="15"/>
        <v>6150050</v>
      </c>
      <c r="H24" s="83">
        <f t="shared" si="15"/>
        <v>524420</v>
      </c>
    </row>
    <row r="25" spans="1:236" s="37" customFormat="1" ht="16.5" customHeight="1">
      <c r="A25" s="110" t="s">
        <v>240</v>
      </c>
      <c r="B25" s="112" t="s">
        <v>241</v>
      </c>
      <c r="C25" s="83">
        <f t="shared" ref="C25:H25" si="16">C26+C29+C30+C31+C33+C27+C28+C32</f>
        <v>0</v>
      </c>
      <c r="D25" s="83">
        <f t="shared" si="16"/>
        <v>5936400</v>
      </c>
      <c r="E25" s="83">
        <f t="shared" si="16"/>
        <v>5936400</v>
      </c>
      <c r="F25" s="83">
        <f t="shared" si="16"/>
        <v>5936400</v>
      </c>
      <c r="G25" s="83">
        <f t="shared" si="16"/>
        <v>5931213</v>
      </c>
      <c r="H25" s="83">
        <f t="shared" si="16"/>
        <v>513042</v>
      </c>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row>
    <row r="26" spans="1:236" s="37" customFormat="1" ht="16.5" customHeight="1">
      <c r="A26" s="114" t="s">
        <v>242</v>
      </c>
      <c r="B26" s="115" t="s">
        <v>243</v>
      </c>
      <c r="C26" s="116"/>
      <c r="D26" s="83">
        <v>4965910</v>
      </c>
      <c r="E26" s="83">
        <v>4965910</v>
      </c>
      <c r="F26" s="83">
        <v>4965910</v>
      </c>
      <c r="G26" s="83">
        <v>4965572</v>
      </c>
      <c r="H26" s="83">
        <v>432296</v>
      </c>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row>
    <row r="27" spans="1:236" s="37" customFormat="1">
      <c r="A27" s="114" t="s">
        <v>244</v>
      </c>
      <c r="B27" s="115" t="s">
        <v>245</v>
      </c>
      <c r="C27" s="116"/>
      <c r="D27" s="83">
        <v>643900</v>
      </c>
      <c r="E27" s="83">
        <v>643900</v>
      </c>
      <c r="F27" s="83">
        <v>643900</v>
      </c>
      <c r="G27" s="83">
        <v>641986</v>
      </c>
      <c r="H27" s="83">
        <v>55700</v>
      </c>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row>
    <row r="28" spans="1:236" s="37" customFormat="1">
      <c r="A28" s="114" t="s">
        <v>246</v>
      </c>
      <c r="B28" s="115" t="s">
        <v>247</v>
      </c>
      <c r="C28" s="116"/>
      <c r="D28" s="83">
        <v>10390</v>
      </c>
      <c r="E28" s="83">
        <v>10390</v>
      </c>
      <c r="F28" s="83">
        <v>10390</v>
      </c>
      <c r="G28" s="83">
        <v>10287</v>
      </c>
      <c r="H28" s="83">
        <v>1287</v>
      </c>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row>
    <row r="29" spans="1:236" s="37" customFormat="1" ht="16.5" customHeight="1">
      <c r="A29" s="114" t="s">
        <v>248</v>
      </c>
      <c r="B29" s="117" t="s">
        <v>249</v>
      </c>
      <c r="C29" s="116"/>
      <c r="D29" s="83">
        <v>14660</v>
      </c>
      <c r="E29" s="83">
        <v>14660</v>
      </c>
      <c r="F29" s="83">
        <v>14660</v>
      </c>
      <c r="G29" s="83">
        <v>14652</v>
      </c>
      <c r="H29" s="83">
        <v>1184</v>
      </c>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row>
    <row r="30" spans="1:236" s="37" customFormat="1" ht="16.5" customHeight="1">
      <c r="A30" s="114" t="s">
        <v>250</v>
      </c>
      <c r="B30" s="117" t="s">
        <v>251</v>
      </c>
      <c r="C30" s="116"/>
      <c r="D30" s="83">
        <v>360</v>
      </c>
      <c r="E30" s="83">
        <v>360</v>
      </c>
      <c r="F30" s="83">
        <v>360</v>
      </c>
      <c r="G30" s="83">
        <v>357</v>
      </c>
      <c r="H30" s="83"/>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row>
    <row r="31" spans="1:236" ht="16.5" customHeight="1">
      <c r="A31" s="114" t="s">
        <v>252</v>
      </c>
      <c r="B31" s="117" t="s">
        <v>253</v>
      </c>
      <c r="C31" s="116"/>
      <c r="D31" s="83"/>
      <c r="E31" s="83"/>
      <c r="F31" s="83"/>
      <c r="G31" s="83"/>
      <c r="H31" s="83"/>
    </row>
    <row r="32" spans="1:236" ht="16.5" customHeight="1">
      <c r="A32" s="114" t="s">
        <v>254</v>
      </c>
      <c r="B32" s="117" t="s">
        <v>255</v>
      </c>
      <c r="C32" s="116"/>
      <c r="D32" s="83">
        <v>213800</v>
      </c>
      <c r="E32" s="83">
        <v>213800</v>
      </c>
      <c r="F32" s="83">
        <v>213800</v>
      </c>
      <c r="G32" s="83">
        <v>212854</v>
      </c>
      <c r="H32" s="83">
        <v>18417</v>
      </c>
    </row>
    <row r="33" spans="1:236" ht="16.5" customHeight="1">
      <c r="A33" s="114" t="s">
        <v>256</v>
      </c>
      <c r="B33" s="117" t="s">
        <v>257</v>
      </c>
      <c r="C33" s="116"/>
      <c r="D33" s="83">
        <v>87380</v>
      </c>
      <c r="E33" s="83">
        <v>87380</v>
      </c>
      <c r="F33" s="83">
        <v>87380</v>
      </c>
      <c r="G33" s="83">
        <v>85505</v>
      </c>
      <c r="H33" s="83">
        <v>4158</v>
      </c>
    </row>
    <row r="34" spans="1:236" ht="16.5" customHeight="1">
      <c r="A34" s="114"/>
      <c r="B34" s="117" t="s">
        <v>258</v>
      </c>
      <c r="C34" s="116"/>
      <c r="D34" s="83"/>
      <c r="E34" s="83"/>
      <c r="F34" s="83"/>
      <c r="G34" s="83"/>
      <c r="H34" s="83"/>
    </row>
    <row r="35" spans="1:236" ht="16.5" customHeight="1">
      <c r="A35" s="114" t="s">
        <v>259</v>
      </c>
      <c r="B35" s="112" t="s">
        <v>260</v>
      </c>
      <c r="C35" s="116">
        <f t="shared" ref="C35:H35" si="17">C36</f>
        <v>0</v>
      </c>
      <c r="D35" s="116">
        <f t="shared" si="17"/>
        <v>85550</v>
      </c>
      <c r="E35" s="116">
        <f t="shared" si="17"/>
        <v>85550</v>
      </c>
      <c r="F35" s="116">
        <f t="shared" si="17"/>
        <v>85550</v>
      </c>
      <c r="G35" s="116">
        <f t="shared" si="17"/>
        <v>85550</v>
      </c>
      <c r="H35" s="116">
        <f t="shared" si="17"/>
        <v>0</v>
      </c>
    </row>
    <row r="36" spans="1:236" ht="16.5" customHeight="1">
      <c r="A36" s="114" t="s">
        <v>261</v>
      </c>
      <c r="B36" s="117" t="s">
        <v>262</v>
      </c>
      <c r="C36" s="116"/>
      <c r="D36" s="83">
        <v>85550</v>
      </c>
      <c r="E36" s="83">
        <v>85550</v>
      </c>
      <c r="F36" s="83">
        <v>85550</v>
      </c>
      <c r="G36" s="83">
        <v>85550</v>
      </c>
      <c r="H36" s="83">
        <v>0</v>
      </c>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row>
    <row r="37" spans="1:236" ht="16.5" customHeight="1">
      <c r="A37" s="110" t="s">
        <v>263</v>
      </c>
      <c r="B37" s="112" t="s">
        <v>264</v>
      </c>
      <c r="C37" s="83">
        <f>+C38+C39+C40+C41+C42+C43</f>
        <v>0</v>
      </c>
      <c r="D37" s="83">
        <f t="shared" ref="D37:H37" si="18">+D38+D39+D40+D41+D42+D43</f>
        <v>133570</v>
      </c>
      <c r="E37" s="83">
        <f t="shared" si="18"/>
        <v>133570</v>
      </c>
      <c r="F37" s="83">
        <f t="shared" si="18"/>
        <v>133570</v>
      </c>
      <c r="G37" s="83">
        <f t="shared" si="18"/>
        <v>133287</v>
      </c>
      <c r="H37" s="83">
        <f t="shared" si="18"/>
        <v>11378</v>
      </c>
    </row>
    <row r="38" spans="1:236" ht="16.5" customHeight="1">
      <c r="A38" s="114" t="s">
        <v>265</v>
      </c>
      <c r="B38" s="117" t="s">
        <v>266</v>
      </c>
      <c r="C38" s="116"/>
      <c r="D38" s="118"/>
      <c r="E38" s="118"/>
      <c r="F38" s="118"/>
      <c r="G38" s="119"/>
      <c r="H38" s="119"/>
    </row>
    <row r="39" spans="1:236" ht="16.5" customHeight="1">
      <c r="A39" s="114" t="s">
        <v>267</v>
      </c>
      <c r="B39" s="117" t="s">
        <v>268</v>
      </c>
      <c r="C39" s="116"/>
      <c r="D39" s="118"/>
      <c r="E39" s="118"/>
      <c r="F39" s="118"/>
      <c r="G39" s="119"/>
      <c r="H39" s="119"/>
    </row>
    <row r="40" spans="1:236" s="37" customFormat="1" ht="16.5" customHeight="1">
      <c r="A40" s="114" t="s">
        <v>269</v>
      </c>
      <c r="B40" s="117" t="s">
        <v>270</v>
      </c>
      <c r="C40" s="116"/>
      <c r="D40" s="118"/>
      <c r="E40" s="118"/>
      <c r="F40" s="118"/>
      <c r="G40" s="119"/>
      <c r="H40" s="11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row>
    <row r="41" spans="1:236" ht="16.5" customHeight="1">
      <c r="A41" s="114" t="s">
        <v>271</v>
      </c>
      <c r="B41" s="120" t="s">
        <v>272</v>
      </c>
      <c r="C41" s="116"/>
      <c r="D41" s="118"/>
      <c r="E41" s="118"/>
      <c r="F41" s="118"/>
      <c r="G41" s="119"/>
      <c r="H41" s="119"/>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row>
    <row r="42" spans="1:236" ht="16.5" customHeight="1">
      <c r="A42" s="114" t="s">
        <v>273</v>
      </c>
      <c r="B42" s="120" t="s">
        <v>40</v>
      </c>
      <c r="C42" s="116"/>
      <c r="D42" s="118"/>
      <c r="E42" s="118"/>
      <c r="F42" s="118"/>
      <c r="G42" s="119"/>
      <c r="H42" s="119"/>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row>
    <row r="43" spans="1:236" ht="16.5" customHeight="1">
      <c r="A43" s="114" t="s">
        <v>274</v>
      </c>
      <c r="B43" s="120" t="s">
        <v>275</v>
      </c>
      <c r="C43" s="116"/>
      <c r="D43" s="83">
        <v>133570</v>
      </c>
      <c r="E43" s="83">
        <v>133570</v>
      </c>
      <c r="F43" s="83">
        <v>133570</v>
      </c>
      <c r="G43" s="83">
        <v>133287</v>
      </c>
      <c r="H43" s="83">
        <v>11378</v>
      </c>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row>
    <row r="44" spans="1:236" ht="16.5" customHeight="1">
      <c r="A44" s="110" t="s">
        <v>276</v>
      </c>
      <c r="B44" s="112" t="s">
        <v>216</v>
      </c>
      <c r="C44" s="83">
        <f t="shared" ref="C44:H44" si="19">+C45+C59+C58+C61+C64+C66+C67+C69+C65+C68</f>
        <v>0</v>
      </c>
      <c r="D44" s="83">
        <f t="shared" si="19"/>
        <v>805165750</v>
      </c>
      <c r="E44" s="83">
        <f t="shared" si="19"/>
        <v>749152410</v>
      </c>
      <c r="F44" s="83">
        <f t="shared" si="19"/>
        <v>749152410</v>
      </c>
      <c r="G44" s="83">
        <f t="shared" si="19"/>
        <v>747655265.00999987</v>
      </c>
      <c r="H44" s="83">
        <f t="shared" si="19"/>
        <v>61422006.170000009</v>
      </c>
    </row>
    <row r="45" spans="1:236" ht="16.5" customHeight="1">
      <c r="A45" s="110" t="s">
        <v>277</v>
      </c>
      <c r="B45" s="112" t="s">
        <v>278</v>
      </c>
      <c r="C45" s="83">
        <f t="shared" ref="C45:H45" si="20">+C46+C47+C48+C49+C50+C51+C52+C53+C55</f>
        <v>0</v>
      </c>
      <c r="D45" s="83">
        <f t="shared" si="20"/>
        <v>805100210</v>
      </c>
      <c r="E45" s="83">
        <f t="shared" si="20"/>
        <v>749086870</v>
      </c>
      <c r="F45" s="83">
        <f t="shared" si="20"/>
        <v>749086870</v>
      </c>
      <c r="G45" s="83">
        <f t="shared" si="20"/>
        <v>747589816.92999995</v>
      </c>
      <c r="H45" s="83">
        <f t="shared" si="20"/>
        <v>61417467.830000006</v>
      </c>
    </row>
    <row r="46" spans="1:236" s="37" customFormat="1" ht="16.5" customHeight="1">
      <c r="A46" s="114" t="s">
        <v>279</v>
      </c>
      <c r="B46" s="117" t="s">
        <v>280</v>
      </c>
      <c r="C46" s="116"/>
      <c r="D46" s="83">
        <v>47000</v>
      </c>
      <c r="E46" s="83">
        <v>47000</v>
      </c>
      <c r="F46" s="83">
        <v>47000</v>
      </c>
      <c r="G46" s="83">
        <v>47000</v>
      </c>
      <c r="H46" s="83">
        <v>501.36</v>
      </c>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row>
    <row r="47" spans="1:236" s="37" customFormat="1" ht="16.5" customHeight="1">
      <c r="A47" s="114" t="s">
        <v>281</v>
      </c>
      <c r="B47" s="117" t="s">
        <v>282</v>
      </c>
      <c r="C47" s="116"/>
      <c r="D47" s="83"/>
      <c r="E47" s="83"/>
      <c r="F47" s="83"/>
      <c r="G47" s="83"/>
      <c r="H47" s="83"/>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row>
    <row r="48" spans="1:236" ht="16.5" customHeight="1">
      <c r="A48" s="114" t="s">
        <v>283</v>
      </c>
      <c r="B48" s="117" t="s">
        <v>284</v>
      </c>
      <c r="C48" s="116"/>
      <c r="D48" s="83">
        <v>79370</v>
      </c>
      <c r="E48" s="83">
        <v>79370</v>
      </c>
      <c r="F48" s="83">
        <v>79370</v>
      </c>
      <c r="G48" s="83">
        <v>79350</v>
      </c>
      <c r="H48" s="83">
        <v>9549.93</v>
      </c>
    </row>
    <row r="49" spans="1:236" ht="16.5" customHeight="1">
      <c r="A49" s="114" t="s">
        <v>285</v>
      </c>
      <c r="B49" s="117" t="s">
        <v>286</v>
      </c>
      <c r="C49" s="116"/>
      <c r="D49" s="83">
        <v>22580</v>
      </c>
      <c r="E49" s="83">
        <v>22580</v>
      </c>
      <c r="F49" s="83">
        <v>22580</v>
      </c>
      <c r="G49" s="83">
        <v>22309.38</v>
      </c>
      <c r="H49" s="83">
        <v>2907.18</v>
      </c>
    </row>
    <row r="50" spans="1:236" ht="16.5" customHeight="1">
      <c r="A50" s="114" t="s">
        <v>287</v>
      </c>
      <c r="B50" s="117" t="s">
        <v>288</v>
      </c>
      <c r="C50" s="116"/>
      <c r="D50" s="83">
        <v>20000</v>
      </c>
      <c r="E50" s="83">
        <v>20000</v>
      </c>
      <c r="F50" s="83">
        <v>20000</v>
      </c>
      <c r="G50" s="83">
        <v>20000</v>
      </c>
      <c r="H50" s="83">
        <v>1000</v>
      </c>
    </row>
    <row r="51" spans="1:236" ht="16.5" customHeight="1">
      <c r="A51" s="114" t="s">
        <v>289</v>
      </c>
      <c r="B51" s="117" t="s">
        <v>290</v>
      </c>
      <c r="C51" s="116"/>
      <c r="D51" s="83"/>
      <c r="E51" s="83"/>
      <c r="F51" s="83"/>
      <c r="G51" s="83"/>
      <c r="H51" s="83"/>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row>
    <row r="52" spans="1:236" ht="16.5" customHeight="1">
      <c r="A52" s="114" t="s">
        <v>291</v>
      </c>
      <c r="B52" s="117" t="s">
        <v>292</v>
      </c>
      <c r="C52" s="116"/>
      <c r="D52" s="83">
        <v>89270</v>
      </c>
      <c r="E52" s="83">
        <v>89270</v>
      </c>
      <c r="F52" s="83">
        <v>89270</v>
      </c>
      <c r="G52" s="83">
        <v>89247.85</v>
      </c>
      <c r="H52" s="83">
        <v>8399.43</v>
      </c>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row>
    <row r="53" spans="1:236" ht="16.5" customHeight="1">
      <c r="A53" s="110" t="s">
        <v>293</v>
      </c>
      <c r="B53" s="112" t="s">
        <v>294</v>
      </c>
      <c r="C53" s="121">
        <f t="shared" ref="C53:H53" si="21">+C54+C89</f>
        <v>0</v>
      </c>
      <c r="D53" s="121">
        <f t="shared" si="21"/>
        <v>804529490</v>
      </c>
      <c r="E53" s="121">
        <f t="shared" si="21"/>
        <v>748516150</v>
      </c>
      <c r="F53" s="121">
        <f t="shared" si="21"/>
        <v>748516150</v>
      </c>
      <c r="G53" s="121">
        <f t="shared" si="21"/>
        <v>747019427.61999989</v>
      </c>
      <c r="H53" s="121">
        <f t="shared" si="21"/>
        <v>61370996.430000007</v>
      </c>
    </row>
    <row r="54" spans="1:236" ht="16.5" customHeight="1">
      <c r="A54" s="122" t="s">
        <v>295</v>
      </c>
      <c r="B54" s="123" t="s">
        <v>296</v>
      </c>
      <c r="C54" s="124"/>
      <c r="D54" s="83">
        <v>14180</v>
      </c>
      <c r="E54" s="83">
        <v>14180</v>
      </c>
      <c r="F54" s="83">
        <v>14180</v>
      </c>
      <c r="G54" s="83">
        <v>14179.35</v>
      </c>
      <c r="H54" s="83">
        <v>2197</v>
      </c>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c r="FD54" s="37"/>
      <c r="FE54" s="37"/>
      <c r="FF54" s="37"/>
      <c r="FG54" s="37"/>
      <c r="FH54" s="37"/>
      <c r="FI54" s="37"/>
      <c r="FJ54" s="37"/>
      <c r="FK54" s="37"/>
      <c r="FL54" s="37"/>
      <c r="FM54" s="37"/>
      <c r="FN54" s="37"/>
      <c r="FO54" s="37"/>
      <c r="FP54" s="37"/>
      <c r="FQ54" s="37"/>
      <c r="FR54" s="37"/>
      <c r="FS54" s="37"/>
      <c r="FT54" s="37"/>
      <c r="FU54" s="37"/>
      <c r="FV54" s="37"/>
      <c r="FW54" s="37"/>
      <c r="FX54" s="37"/>
      <c r="FY54" s="37"/>
      <c r="FZ54" s="37"/>
      <c r="GA54" s="37"/>
      <c r="GB54" s="37"/>
      <c r="GC54" s="37"/>
      <c r="GD54" s="37"/>
      <c r="GE54" s="37"/>
      <c r="GF54" s="37"/>
      <c r="GG54" s="37"/>
      <c r="GH54" s="37"/>
      <c r="GI54" s="37"/>
      <c r="GJ54" s="37"/>
      <c r="GK54" s="37"/>
      <c r="GL54" s="37"/>
      <c r="GM54" s="37"/>
      <c r="GN54" s="37"/>
      <c r="GO54" s="37"/>
      <c r="GP54" s="37"/>
      <c r="GQ54" s="37"/>
      <c r="GR54" s="37"/>
      <c r="GS54" s="37"/>
      <c r="GT54" s="37"/>
      <c r="GU54" s="37"/>
      <c r="GV54" s="37"/>
      <c r="GW54" s="37"/>
      <c r="GX54" s="37"/>
      <c r="GY54" s="37"/>
      <c r="GZ54" s="37"/>
      <c r="HA54" s="37"/>
      <c r="HB54" s="37"/>
      <c r="HC54" s="37"/>
      <c r="HD54" s="37"/>
      <c r="HE54" s="37"/>
      <c r="HF54" s="37"/>
      <c r="HG54" s="37"/>
      <c r="HH54" s="37"/>
      <c r="HI54" s="37"/>
      <c r="HJ54" s="37"/>
      <c r="HK54" s="37"/>
      <c r="HL54" s="37"/>
      <c r="HM54" s="37"/>
      <c r="HN54" s="37"/>
      <c r="HO54" s="37"/>
      <c r="HP54" s="37"/>
      <c r="HQ54" s="37"/>
      <c r="HR54" s="37"/>
      <c r="HS54" s="37"/>
      <c r="HT54" s="37"/>
      <c r="HU54" s="37"/>
      <c r="HV54" s="37"/>
      <c r="HW54" s="37"/>
      <c r="HX54" s="37"/>
      <c r="HY54" s="37"/>
      <c r="HZ54" s="37"/>
      <c r="IA54" s="37"/>
      <c r="IB54" s="37"/>
    </row>
    <row r="55" spans="1:236" s="37" customFormat="1" ht="16.5" customHeight="1">
      <c r="A55" s="114" t="s">
        <v>297</v>
      </c>
      <c r="B55" s="117" t="s">
        <v>298</v>
      </c>
      <c r="C55" s="116"/>
      <c r="D55" s="83">
        <v>312500</v>
      </c>
      <c r="E55" s="83">
        <v>312500</v>
      </c>
      <c r="F55" s="83">
        <v>312500</v>
      </c>
      <c r="G55" s="83">
        <v>312482.08</v>
      </c>
      <c r="H55" s="83">
        <v>24113.5</v>
      </c>
    </row>
    <row r="56" spans="1:236" s="42" customFormat="1" ht="16.5" customHeight="1">
      <c r="A56" s="114"/>
      <c r="B56" s="117" t="s">
        <v>299</v>
      </c>
      <c r="C56" s="116"/>
      <c r="D56" s="83"/>
      <c r="E56" s="83"/>
      <c r="F56" s="83"/>
      <c r="G56" s="83"/>
      <c r="H56" s="83"/>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c r="HB56" s="37"/>
      <c r="HC56" s="37"/>
      <c r="HD56" s="37"/>
      <c r="HE56" s="37"/>
      <c r="HF56" s="37"/>
      <c r="HG56" s="37"/>
      <c r="HH56" s="37"/>
      <c r="HI56" s="37"/>
      <c r="HJ56" s="37"/>
      <c r="HK56" s="37"/>
      <c r="HL56" s="37"/>
      <c r="HM56" s="37"/>
      <c r="HN56" s="37"/>
      <c r="HO56" s="37"/>
      <c r="HP56" s="37"/>
      <c r="HQ56" s="37"/>
      <c r="HR56" s="37"/>
      <c r="HS56" s="37"/>
      <c r="HT56" s="37"/>
      <c r="HU56" s="37"/>
      <c r="HV56" s="37"/>
      <c r="HW56" s="37"/>
      <c r="HX56" s="37"/>
      <c r="HY56" s="37"/>
      <c r="HZ56" s="37"/>
      <c r="IA56" s="37"/>
      <c r="IB56" s="37"/>
    </row>
    <row r="57" spans="1:236" ht="16.5" customHeight="1">
      <c r="A57" s="114"/>
      <c r="B57" s="117" t="s">
        <v>300</v>
      </c>
      <c r="C57" s="116"/>
      <c r="D57" s="83">
        <v>88970</v>
      </c>
      <c r="E57" s="83">
        <v>88970</v>
      </c>
      <c r="F57" s="83">
        <v>88970</v>
      </c>
      <c r="G57" s="83">
        <v>88962.08</v>
      </c>
      <c r="H57" s="83">
        <v>12108.63</v>
      </c>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37"/>
      <c r="FX57" s="37"/>
      <c r="FY57" s="37"/>
      <c r="FZ57" s="37"/>
      <c r="GA57" s="37"/>
      <c r="GB57" s="37"/>
      <c r="GC57" s="37"/>
      <c r="GD57" s="37"/>
      <c r="GE57" s="37"/>
      <c r="GF57" s="37"/>
      <c r="GG57" s="37"/>
      <c r="GH57" s="37"/>
      <c r="GI57" s="37"/>
      <c r="GJ57" s="37"/>
      <c r="GK57" s="37"/>
      <c r="GL57" s="37"/>
      <c r="GM57" s="37"/>
      <c r="GN57" s="37"/>
      <c r="GO57" s="37"/>
      <c r="GP57" s="37"/>
      <c r="GQ57" s="37"/>
      <c r="GR57" s="37"/>
      <c r="GS57" s="37"/>
      <c r="GT57" s="37"/>
      <c r="GU57" s="37"/>
      <c r="GV57" s="37"/>
      <c r="GW57" s="37"/>
      <c r="GX57" s="37"/>
      <c r="GY57" s="37"/>
      <c r="GZ57" s="37"/>
      <c r="HA57" s="37"/>
      <c r="HB57" s="37"/>
      <c r="HC57" s="37"/>
      <c r="HD57" s="37"/>
      <c r="HE57" s="37"/>
      <c r="HF57" s="37"/>
      <c r="HG57" s="37"/>
      <c r="HH57" s="37"/>
      <c r="HI57" s="37"/>
      <c r="HJ57" s="37"/>
      <c r="HK57" s="37"/>
      <c r="HL57" s="37"/>
      <c r="HM57" s="37"/>
      <c r="HN57" s="37"/>
      <c r="HO57" s="37"/>
      <c r="HP57" s="37"/>
      <c r="HQ57" s="37"/>
      <c r="HR57" s="37"/>
      <c r="HS57" s="37"/>
      <c r="HT57" s="37"/>
      <c r="HU57" s="37"/>
      <c r="HV57" s="37"/>
      <c r="HW57" s="37"/>
      <c r="HX57" s="37"/>
      <c r="HY57" s="37"/>
      <c r="HZ57" s="37"/>
      <c r="IA57" s="37"/>
      <c r="IB57" s="37"/>
    </row>
    <row r="58" spans="1:236" s="37" customFormat="1" ht="16.5" customHeight="1">
      <c r="A58" s="110" t="s">
        <v>301</v>
      </c>
      <c r="B58" s="117" t="s">
        <v>302</v>
      </c>
      <c r="C58" s="116"/>
      <c r="D58" s="83">
        <v>4540</v>
      </c>
      <c r="E58" s="83">
        <v>4540</v>
      </c>
      <c r="F58" s="83">
        <v>4540</v>
      </c>
      <c r="G58" s="83">
        <v>4535.24</v>
      </c>
      <c r="H58" s="83">
        <v>0</v>
      </c>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row>
    <row r="59" spans="1:236" s="37" customFormat="1" ht="16.5" customHeight="1">
      <c r="A59" s="110" t="s">
        <v>303</v>
      </c>
      <c r="B59" s="112" t="s">
        <v>304</v>
      </c>
      <c r="C59" s="125">
        <f t="shared" ref="C59:H59" si="22">+C60</f>
        <v>0</v>
      </c>
      <c r="D59" s="125">
        <f t="shared" si="22"/>
        <v>43440</v>
      </c>
      <c r="E59" s="125">
        <f t="shared" si="22"/>
        <v>43440</v>
      </c>
      <c r="F59" s="125">
        <f t="shared" si="22"/>
        <v>43440</v>
      </c>
      <c r="G59" s="125">
        <f t="shared" si="22"/>
        <v>43431.02</v>
      </c>
      <c r="H59" s="125">
        <f t="shared" si="22"/>
        <v>0</v>
      </c>
    </row>
    <row r="60" spans="1:236" s="37" customFormat="1" ht="16.5" customHeight="1">
      <c r="A60" s="114" t="s">
        <v>305</v>
      </c>
      <c r="B60" s="117" t="s">
        <v>306</v>
      </c>
      <c r="C60" s="116"/>
      <c r="D60" s="83">
        <v>43440</v>
      </c>
      <c r="E60" s="83">
        <v>43440</v>
      </c>
      <c r="F60" s="83">
        <v>43440</v>
      </c>
      <c r="G60" s="83">
        <v>43431.02</v>
      </c>
      <c r="H60" s="83">
        <v>0</v>
      </c>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row>
    <row r="61" spans="1:236" s="37" customFormat="1" ht="16.5" customHeight="1">
      <c r="A61" s="110" t="s">
        <v>307</v>
      </c>
      <c r="B61" s="112" t="s">
        <v>308</v>
      </c>
      <c r="C61" s="83">
        <f t="shared" ref="C61:H61" si="23">+C62+C63</f>
        <v>0</v>
      </c>
      <c r="D61" s="83">
        <f t="shared" si="23"/>
        <v>0</v>
      </c>
      <c r="E61" s="83">
        <f t="shared" si="23"/>
        <v>0</v>
      </c>
      <c r="F61" s="83">
        <f t="shared" si="23"/>
        <v>0</v>
      </c>
      <c r="G61" s="83">
        <f t="shared" si="23"/>
        <v>0</v>
      </c>
      <c r="H61" s="83">
        <f t="shared" si="23"/>
        <v>0</v>
      </c>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row>
    <row r="62" spans="1:236" ht="16.5" customHeight="1">
      <c r="A62" s="110" t="s">
        <v>309</v>
      </c>
      <c r="B62" s="117" t="s">
        <v>310</v>
      </c>
      <c r="C62" s="116"/>
      <c r="D62" s="83">
        <v>0</v>
      </c>
      <c r="E62" s="83">
        <v>0</v>
      </c>
      <c r="F62" s="83">
        <v>0</v>
      </c>
      <c r="G62" s="83">
        <v>0</v>
      </c>
      <c r="H62" s="83">
        <v>0</v>
      </c>
    </row>
    <row r="63" spans="1:236" s="37" customFormat="1" ht="16.5" customHeight="1">
      <c r="A63" s="110" t="s">
        <v>311</v>
      </c>
      <c r="B63" s="117" t="s">
        <v>312</v>
      </c>
      <c r="C63" s="116"/>
      <c r="D63" s="83"/>
      <c r="E63" s="83"/>
      <c r="F63" s="83"/>
      <c r="G63" s="83"/>
      <c r="H63" s="83"/>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row>
    <row r="64" spans="1:236" ht="16.5" customHeight="1">
      <c r="A64" s="114" t="s">
        <v>313</v>
      </c>
      <c r="B64" s="117" t="s">
        <v>314</v>
      </c>
      <c r="C64" s="116"/>
      <c r="D64" s="83">
        <v>120</v>
      </c>
      <c r="E64" s="83">
        <v>120</v>
      </c>
      <c r="F64" s="83">
        <v>120</v>
      </c>
      <c r="G64" s="83">
        <v>112.4</v>
      </c>
      <c r="H64" s="83">
        <v>0</v>
      </c>
    </row>
    <row r="65" spans="1:236" ht="16.5" customHeight="1">
      <c r="A65" s="114" t="s">
        <v>315</v>
      </c>
      <c r="B65" s="115" t="s">
        <v>316</v>
      </c>
      <c r="C65" s="116"/>
      <c r="D65" s="83"/>
      <c r="E65" s="83"/>
      <c r="F65" s="83"/>
      <c r="G65" s="83"/>
      <c r="H65" s="83"/>
    </row>
    <row r="66" spans="1:236" ht="16.5" customHeight="1">
      <c r="A66" s="114" t="s">
        <v>317</v>
      </c>
      <c r="B66" s="117" t="s">
        <v>318</v>
      </c>
      <c r="C66" s="116"/>
      <c r="D66" s="83"/>
      <c r="E66" s="83"/>
      <c r="F66" s="83"/>
      <c r="G66" s="83"/>
      <c r="H66" s="83"/>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c r="FG66" s="37"/>
      <c r="FH66" s="37"/>
      <c r="FI66" s="37"/>
      <c r="FJ66" s="37"/>
      <c r="FK66" s="37"/>
      <c r="FL66" s="37"/>
      <c r="FM66" s="37"/>
      <c r="FN66" s="37"/>
      <c r="FO66" s="37"/>
      <c r="FP66" s="37"/>
      <c r="FQ66" s="37"/>
      <c r="FR66" s="37"/>
      <c r="FS66" s="37"/>
      <c r="FT66" s="37"/>
      <c r="FU66" s="37"/>
      <c r="FV66" s="37"/>
      <c r="FW66" s="37"/>
      <c r="FX66" s="37"/>
      <c r="FY66" s="37"/>
      <c r="FZ66" s="37"/>
      <c r="GA66" s="37"/>
      <c r="GB66" s="37"/>
      <c r="GC66" s="37"/>
      <c r="GD66" s="37"/>
      <c r="GE66" s="37"/>
      <c r="GF66" s="37"/>
      <c r="GG66" s="37"/>
      <c r="GH66" s="37"/>
      <c r="GI66" s="37"/>
      <c r="GJ66" s="37"/>
      <c r="GK66" s="37"/>
      <c r="GL66" s="37"/>
      <c r="GM66" s="37"/>
      <c r="GN66" s="37"/>
      <c r="GO66" s="37"/>
      <c r="GP66" s="37"/>
      <c r="GQ66" s="37"/>
      <c r="GR66" s="37"/>
      <c r="GS66" s="37"/>
      <c r="GT66" s="37"/>
      <c r="GU66" s="37"/>
      <c r="GV66" s="37"/>
      <c r="GW66" s="37"/>
      <c r="GX66" s="37"/>
      <c r="GY66" s="37"/>
      <c r="GZ66" s="37"/>
      <c r="HA66" s="37"/>
      <c r="HB66" s="37"/>
      <c r="HC66" s="37"/>
      <c r="HD66" s="37"/>
      <c r="HE66" s="37"/>
      <c r="HF66" s="37"/>
      <c r="HG66" s="37"/>
      <c r="HH66" s="37"/>
      <c r="HI66" s="37"/>
      <c r="HJ66" s="37"/>
      <c r="HK66" s="37"/>
      <c r="HL66" s="37"/>
      <c r="HM66" s="37"/>
      <c r="HN66" s="37"/>
      <c r="HO66" s="37"/>
      <c r="HP66" s="37"/>
      <c r="HQ66" s="37"/>
      <c r="HR66" s="37"/>
      <c r="HS66" s="37"/>
      <c r="HT66" s="37"/>
      <c r="HU66" s="37"/>
      <c r="HV66" s="37"/>
      <c r="HW66" s="37"/>
      <c r="HX66" s="37"/>
      <c r="HY66" s="37"/>
      <c r="HZ66" s="37"/>
      <c r="IA66" s="37"/>
      <c r="IB66" s="37"/>
    </row>
    <row r="67" spans="1:236" ht="16.5" customHeight="1">
      <c r="A67" s="114" t="s">
        <v>319</v>
      </c>
      <c r="B67" s="117" t="s">
        <v>320</v>
      </c>
      <c r="C67" s="116"/>
      <c r="D67" s="83">
        <v>6240</v>
      </c>
      <c r="E67" s="83">
        <v>6240</v>
      </c>
      <c r="F67" s="83">
        <v>6240</v>
      </c>
      <c r="G67" s="83">
        <v>6240</v>
      </c>
      <c r="H67" s="83">
        <v>520</v>
      </c>
    </row>
    <row r="68" spans="1:236" ht="30">
      <c r="A68" s="114" t="s">
        <v>321</v>
      </c>
      <c r="B68" s="117" t="s">
        <v>322</v>
      </c>
      <c r="C68" s="116"/>
      <c r="D68" s="83"/>
      <c r="E68" s="83"/>
      <c r="F68" s="83"/>
      <c r="G68" s="83"/>
      <c r="H68" s="83"/>
    </row>
    <row r="69" spans="1:236" ht="16.5" customHeight="1">
      <c r="A69" s="110" t="s">
        <v>323</v>
      </c>
      <c r="B69" s="112" t="s">
        <v>324</v>
      </c>
      <c r="C69" s="125">
        <f t="shared" ref="C69:H69" si="24">+C70+C71</f>
        <v>0</v>
      </c>
      <c r="D69" s="125">
        <f t="shared" si="24"/>
        <v>11200</v>
      </c>
      <c r="E69" s="125">
        <f t="shared" si="24"/>
        <v>11200</v>
      </c>
      <c r="F69" s="125">
        <f t="shared" si="24"/>
        <v>11200</v>
      </c>
      <c r="G69" s="125">
        <f t="shared" si="24"/>
        <v>11129.42</v>
      </c>
      <c r="H69" s="125">
        <f t="shared" si="24"/>
        <v>4018.34</v>
      </c>
    </row>
    <row r="70" spans="1:236" ht="16.5" customHeight="1">
      <c r="A70" s="114" t="s">
        <v>325</v>
      </c>
      <c r="B70" s="117" t="s">
        <v>326</v>
      </c>
      <c r="C70" s="116"/>
      <c r="D70" s="83">
        <v>550</v>
      </c>
      <c r="E70" s="83">
        <v>550</v>
      </c>
      <c r="F70" s="83">
        <v>550</v>
      </c>
      <c r="G70" s="83">
        <v>550</v>
      </c>
      <c r="H70" s="83">
        <v>0</v>
      </c>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37"/>
      <c r="EJ70" s="37"/>
      <c r="EK70" s="37"/>
      <c r="EL70" s="37"/>
      <c r="EM70" s="37"/>
      <c r="EN70" s="37"/>
      <c r="EO70" s="37"/>
      <c r="EP70" s="37"/>
      <c r="EQ70" s="37"/>
      <c r="ER70" s="37"/>
      <c r="ES70" s="37"/>
      <c r="ET70" s="37"/>
      <c r="EU70" s="37"/>
      <c r="EV70" s="37"/>
      <c r="EW70" s="37"/>
      <c r="EX70" s="37"/>
      <c r="EY70" s="37"/>
      <c r="EZ70" s="37"/>
      <c r="FA70" s="37"/>
      <c r="FB70" s="37"/>
      <c r="FC70" s="37"/>
      <c r="FD70" s="37"/>
      <c r="FE70" s="37"/>
      <c r="FF70" s="37"/>
      <c r="FG70" s="37"/>
      <c r="FH70" s="37"/>
      <c r="FI70" s="37"/>
      <c r="FJ70" s="37"/>
      <c r="FK70" s="37"/>
      <c r="FL70" s="37"/>
      <c r="FM70" s="37"/>
      <c r="FN70" s="37"/>
      <c r="FO70" s="37"/>
      <c r="FP70" s="37"/>
      <c r="FQ70" s="37"/>
      <c r="FR70" s="37"/>
      <c r="FS70" s="37"/>
      <c r="FT70" s="37"/>
      <c r="FU70" s="37"/>
      <c r="FV70" s="37"/>
      <c r="FW70" s="37"/>
      <c r="FX70" s="37"/>
      <c r="FY70" s="37"/>
      <c r="FZ70" s="37"/>
      <c r="GA70" s="37"/>
      <c r="GB70" s="37"/>
      <c r="GC70" s="37"/>
      <c r="GD70" s="37"/>
      <c r="GE70" s="37"/>
      <c r="GF70" s="37"/>
      <c r="GG70" s="37"/>
      <c r="GH70" s="37"/>
      <c r="GI70" s="37"/>
      <c r="GJ70" s="37"/>
      <c r="GK70" s="37"/>
      <c r="GL70" s="37"/>
      <c r="GM70" s="37"/>
      <c r="GN70" s="37"/>
      <c r="GO70" s="37"/>
      <c r="GP70" s="37"/>
      <c r="GQ70" s="37"/>
      <c r="GR70" s="37"/>
      <c r="GS70" s="37"/>
      <c r="GT70" s="37"/>
      <c r="GU70" s="37"/>
      <c r="GV70" s="37"/>
      <c r="GW70" s="37"/>
      <c r="GX70" s="37"/>
      <c r="GY70" s="37"/>
      <c r="GZ70" s="37"/>
      <c r="HA70" s="37"/>
      <c r="HB70" s="37"/>
      <c r="HC70" s="37"/>
      <c r="HD70" s="37"/>
      <c r="HE70" s="37"/>
      <c r="HF70" s="37"/>
      <c r="HG70" s="37"/>
      <c r="HH70" s="37"/>
      <c r="HI70" s="37"/>
      <c r="HJ70" s="37"/>
      <c r="HK70" s="37"/>
      <c r="HL70" s="37"/>
      <c r="HM70" s="37"/>
      <c r="HN70" s="37"/>
      <c r="HO70" s="37"/>
      <c r="HP70" s="37"/>
      <c r="HQ70" s="37"/>
      <c r="HR70" s="37"/>
      <c r="HS70" s="37"/>
      <c r="HT70" s="37"/>
      <c r="HU70" s="37"/>
      <c r="HV70" s="37"/>
      <c r="HW70" s="37"/>
      <c r="HX70" s="37"/>
      <c r="HY70" s="37"/>
      <c r="HZ70" s="37"/>
      <c r="IA70" s="37"/>
      <c r="IB70" s="37"/>
    </row>
    <row r="71" spans="1:236" s="37" customFormat="1" ht="16.5" customHeight="1">
      <c r="A71" s="114" t="s">
        <v>327</v>
      </c>
      <c r="B71" s="117" t="s">
        <v>328</v>
      </c>
      <c r="C71" s="116"/>
      <c r="D71" s="83">
        <v>10650</v>
      </c>
      <c r="E71" s="83">
        <v>10650</v>
      </c>
      <c r="F71" s="83">
        <v>10650</v>
      </c>
      <c r="G71" s="83">
        <v>10579.42</v>
      </c>
      <c r="H71" s="83">
        <v>4018.34</v>
      </c>
    </row>
    <row r="72" spans="1:236" ht="16.5" customHeight="1">
      <c r="A72" s="110" t="s">
        <v>329</v>
      </c>
      <c r="B72" s="112" t="s">
        <v>218</v>
      </c>
      <c r="C72" s="83">
        <f>+C73</f>
        <v>0</v>
      </c>
      <c r="D72" s="83">
        <f t="shared" ref="D72:H73" si="25">+D73</f>
        <v>0</v>
      </c>
      <c r="E72" s="83">
        <f t="shared" si="25"/>
        <v>0</v>
      </c>
      <c r="F72" s="83">
        <f t="shared" si="25"/>
        <v>0</v>
      </c>
      <c r="G72" s="83">
        <f t="shared" si="25"/>
        <v>0</v>
      </c>
      <c r="H72" s="83">
        <f t="shared" si="25"/>
        <v>0</v>
      </c>
    </row>
    <row r="73" spans="1:236" ht="16.5" customHeight="1">
      <c r="A73" s="126" t="s">
        <v>330</v>
      </c>
      <c r="B73" s="112" t="s">
        <v>331</v>
      </c>
      <c r="C73" s="83">
        <f>+C74</f>
        <v>0</v>
      </c>
      <c r="D73" s="83">
        <f t="shared" si="25"/>
        <v>0</v>
      </c>
      <c r="E73" s="83">
        <f t="shared" si="25"/>
        <v>0</v>
      </c>
      <c r="F73" s="83">
        <f t="shared" si="25"/>
        <v>0</v>
      </c>
      <c r="G73" s="83">
        <f t="shared" si="25"/>
        <v>0</v>
      </c>
      <c r="H73" s="83">
        <f t="shared" si="25"/>
        <v>0</v>
      </c>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c r="EE73" s="37"/>
      <c r="EF73" s="37"/>
      <c r="EG73" s="37"/>
      <c r="EH73" s="37"/>
      <c r="EI73" s="37"/>
      <c r="EJ73" s="37"/>
      <c r="EK73" s="37"/>
      <c r="EL73" s="37"/>
      <c r="EM73" s="37"/>
      <c r="EN73" s="37"/>
      <c r="EO73" s="37"/>
      <c r="EP73" s="37"/>
      <c r="EQ73" s="37"/>
      <c r="ER73" s="37"/>
      <c r="ES73" s="37"/>
      <c r="ET73" s="37"/>
      <c r="EU73" s="37"/>
      <c r="EV73" s="37"/>
      <c r="EW73" s="37"/>
      <c r="EX73" s="37"/>
      <c r="EY73" s="37"/>
      <c r="EZ73" s="37"/>
      <c r="FA73" s="37"/>
      <c r="FB73" s="37"/>
      <c r="FC73" s="37"/>
      <c r="FD73" s="37"/>
      <c r="FE73" s="37"/>
      <c r="FF73" s="37"/>
      <c r="FG73" s="37"/>
      <c r="FH73" s="37"/>
      <c r="FI73" s="37"/>
      <c r="FJ73" s="37"/>
      <c r="FK73" s="37"/>
      <c r="FL73" s="37"/>
      <c r="FM73" s="37"/>
      <c r="FN73" s="37"/>
      <c r="FO73" s="37"/>
      <c r="FP73" s="37"/>
      <c r="FQ73" s="37"/>
      <c r="FR73" s="37"/>
      <c r="FS73" s="37"/>
      <c r="FT73" s="37"/>
      <c r="FU73" s="37"/>
      <c r="FV73" s="37"/>
      <c r="FW73" s="37"/>
      <c r="FX73" s="37"/>
      <c r="FY73" s="37"/>
      <c r="FZ73" s="37"/>
      <c r="GA73" s="37"/>
      <c r="GB73" s="37"/>
      <c r="GC73" s="37"/>
      <c r="GD73" s="37"/>
      <c r="GE73" s="37"/>
      <c r="GF73" s="37"/>
      <c r="GG73" s="37"/>
      <c r="GH73" s="37"/>
      <c r="GI73" s="37"/>
      <c r="GJ73" s="37"/>
      <c r="GK73" s="37"/>
      <c r="GL73" s="37"/>
      <c r="GM73" s="37"/>
      <c r="GN73" s="37"/>
      <c r="GO73" s="37"/>
      <c r="GP73" s="37"/>
      <c r="GQ73" s="37"/>
      <c r="GR73" s="37"/>
      <c r="GS73" s="37"/>
      <c r="GT73" s="37"/>
      <c r="GU73" s="37"/>
      <c r="GV73" s="37"/>
      <c r="GW73" s="37"/>
      <c r="GX73" s="37"/>
      <c r="GY73" s="37"/>
      <c r="GZ73" s="37"/>
      <c r="HA73" s="37"/>
      <c r="HB73" s="37"/>
      <c r="HC73" s="37"/>
      <c r="HD73" s="37"/>
      <c r="HE73" s="37"/>
      <c r="HF73" s="37"/>
      <c r="HG73" s="37"/>
      <c r="HH73" s="37"/>
      <c r="HI73" s="37"/>
      <c r="HJ73" s="37"/>
      <c r="HK73" s="37"/>
      <c r="HL73" s="37"/>
      <c r="HM73" s="37"/>
      <c r="HN73" s="37"/>
      <c r="HO73" s="37"/>
      <c r="HP73" s="37"/>
      <c r="HQ73" s="37"/>
      <c r="HR73" s="37"/>
      <c r="HS73" s="37"/>
      <c r="HT73" s="37"/>
      <c r="HU73" s="37"/>
      <c r="HV73" s="37"/>
      <c r="HW73" s="37"/>
      <c r="HX73" s="37"/>
      <c r="HY73" s="37"/>
      <c r="HZ73" s="37"/>
      <c r="IA73" s="37"/>
      <c r="IB73" s="37"/>
    </row>
    <row r="74" spans="1:236" s="37" customFormat="1" ht="16.5" customHeight="1">
      <c r="A74" s="126" t="s">
        <v>332</v>
      </c>
      <c r="B74" s="117" t="s">
        <v>333</v>
      </c>
      <c r="C74" s="116"/>
      <c r="D74" s="118"/>
      <c r="E74" s="118"/>
      <c r="F74" s="118"/>
      <c r="G74" s="119"/>
      <c r="H74" s="119"/>
    </row>
    <row r="75" spans="1:236" s="37" customFormat="1" ht="16.5" customHeight="1">
      <c r="A75" s="126" t="s">
        <v>334</v>
      </c>
      <c r="B75" s="127" t="s">
        <v>226</v>
      </c>
      <c r="C75" s="116">
        <f t="shared" ref="C75:H75" si="26">C76+C77</f>
        <v>0</v>
      </c>
      <c r="D75" s="116">
        <f t="shared" si="26"/>
        <v>27000</v>
      </c>
      <c r="E75" s="116">
        <f t="shared" si="26"/>
        <v>27000</v>
      </c>
      <c r="F75" s="116">
        <f t="shared" si="26"/>
        <v>27000</v>
      </c>
      <c r="G75" s="116">
        <f t="shared" si="26"/>
        <v>5118</v>
      </c>
      <c r="H75" s="116">
        <f t="shared" si="26"/>
        <v>0</v>
      </c>
    </row>
    <row r="76" spans="1:236" s="37" customFormat="1" ht="16.5" customHeight="1">
      <c r="A76" s="126" t="s">
        <v>335</v>
      </c>
      <c r="B76" s="128" t="s">
        <v>336</v>
      </c>
      <c r="C76" s="116"/>
      <c r="D76" s="118"/>
      <c r="E76" s="118"/>
      <c r="F76" s="118"/>
      <c r="G76" s="119"/>
      <c r="H76" s="119"/>
    </row>
    <row r="77" spans="1:236" ht="16.5" customHeight="1">
      <c r="A77" s="126" t="s">
        <v>337</v>
      </c>
      <c r="B77" s="128" t="s">
        <v>338</v>
      </c>
      <c r="C77" s="116"/>
      <c r="D77" s="83">
        <v>27000</v>
      </c>
      <c r="E77" s="83">
        <v>27000</v>
      </c>
      <c r="F77" s="83">
        <v>27000</v>
      </c>
      <c r="G77" s="83">
        <v>5118</v>
      </c>
      <c r="H77" s="83">
        <v>0</v>
      </c>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c r="GB77" s="37"/>
      <c r="GC77" s="37"/>
      <c r="GD77" s="37"/>
      <c r="GE77" s="37"/>
      <c r="GF77" s="37"/>
      <c r="GG77" s="37"/>
      <c r="GH77" s="37"/>
      <c r="GI77" s="37"/>
      <c r="GJ77" s="37"/>
      <c r="GK77" s="37"/>
      <c r="GL77" s="37"/>
      <c r="GM77" s="37"/>
      <c r="GN77" s="37"/>
      <c r="GO77" s="37"/>
      <c r="GP77" s="37"/>
      <c r="GQ77" s="37"/>
      <c r="GR77" s="37"/>
      <c r="GS77" s="37"/>
      <c r="GT77" s="37"/>
      <c r="GU77" s="37"/>
      <c r="GV77" s="37"/>
      <c r="GW77" s="37"/>
      <c r="GX77" s="37"/>
      <c r="GY77" s="37"/>
      <c r="GZ77" s="37"/>
      <c r="HA77" s="37"/>
      <c r="HB77" s="37"/>
      <c r="HC77" s="37"/>
      <c r="HD77" s="37"/>
      <c r="HE77" s="37"/>
      <c r="HF77" s="37"/>
      <c r="HG77" s="37"/>
      <c r="HH77" s="37"/>
      <c r="HI77" s="37"/>
      <c r="HJ77" s="37"/>
      <c r="HK77" s="37"/>
      <c r="HL77" s="37"/>
      <c r="HM77" s="37"/>
      <c r="HN77" s="37"/>
      <c r="HO77" s="37"/>
      <c r="HP77" s="37"/>
      <c r="HQ77" s="37"/>
      <c r="HR77" s="37"/>
      <c r="HS77" s="37"/>
      <c r="HT77" s="37"/>
      <c r="HU77" s="37"/>
      <c r="HV77" s="37"/>
      <c r="HW77" s="37"/>
      <c r="HX77" s="37"/>
      <c r="HY77" s="37"/>
      <c r="HZ77" s="37"/>
      <c r="IA77" s="37"/>
      <c r="IB77" s="37"/>
    </row>
    <row r="78" spans="1:236" s="37" customFormat="1" ht="16.5" customHeight="1">
      <c r="A78" s="110" t="s">
        <v>339</v>
      </c>
      <c r="B78" s="112" t="s">
        <v>228</v>
      </c>
      <c r="C78" s="83">
        <f t="shared" ref="C78:H78" si="27">+C79</f>
        <v>0</v>
      </c>
      <c r="D78" s="83">
        <f t="shared" si="27"/>
        <v>301000</v>
      </c>
      <c r="E78" s="83">
        <f t="shared" si="27"/>
        <v>301000</v>
      </c>
      <c r="F78" s="83">
        <f t="shared" si="27"/>
        <v>301000</v>
      </c>
      <c r="G78" s="83">
        <f t="shared" si="27"/>
        <v>235930.76</v>
      </c>
      <c r="H78" s="83">
        <f t="shared" si="27"/>
        <v>0</v>
      </c>
    </row>
    <row r="79" spans="1:236" s="37" customFormat="1" ht="16.5" customHeight="1">
      <c r="A79" s="110" t="s">
        <v>340</v>
      </c>
      <c r="B79" s="112" t="s">
        <v>230</v>
      </c>
      <c r="C79" s="83">
        <f t="shared" ref="C79:H79" si="28">+C80+C85</f>
        <v>0</v>
      </c>
      <c r="D79" s="83">
        <f t="shared" si="28"/>
        <v>301000</v>
      </c>
      <c r="E79" s="83">
        <f t="shared" si="28"/>
        <v>301000</v>
      </c>
      <c r="F79" s="83">
        <f t="shared" si="28"/>
        <v>301000</v>
      </c>
      <c r="G79" s="83">
        <f t="shared" si="28"/>
        <v>235930.76</v>
      </c>
      <c r="H79" s="83">
        <f t="shared" si="28"/>
        <v>0</v>
      </c>
    </row>
    <row r="80" spans="1:236" s="37" customFormat="1" ht="16.5" customHeight="1">
      <c r="A80" s="110" t="s">
        <v>341</v>
      </c>
      <c r="B80" s="112" t="s">
        <v>342</v>
      </c>
      <c r="C80" s="83">
        <f t="shared" ref="C80:H80" si="29">+C82+C84+C83+C81</f>
        <v>0</v>
      </c>
      <c r="D80" s="83">
        <f t="shared" si="29"/>
        <v>301000</v>
      </c>
      <c r="E80" s="83">
        <f t="shared" si="29"/>
        <v>301000</v>
      </c>
      <c r="F80" s="83">
        <f t="shared" si="29"/>
        <v>301000</v>
      </c>
      <c r="G80" s="83">
        <f t="shared" si="29"/>
        <v>235930.76</v>
      </c>
      <c r="H80" s="83">
        <f t="shared" si="29"/>
        <v>0</v>
      </c>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row>
    <row r="81" spans="1:236" s="37" customFormat="1" ht="16.5" customHeight="1">
      <c r="A81" s="110" t="s">
        <v>343</v>
      </c>
      <c r="B81" s="115" t="s">
        <v>344</v>
      </c>
      <c r="C81" s="83"/>
      <c r="D81" s="83"/>
      <c r="E81" s="83"/>
      <c r="F81" s="83"/>
      <c r="G81" s="83"/>
      <c r="H81" s="83"/>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row>
    <row r="82" spans="1:236" s="37" customFormat="1" ht="16.5" customHeight="1">
      <c r="A82" s="114" t="s">
        <v>345</v>
      </c>
      <c r="B82" s="117" t="s">
        <v>346</v>
      </c>
      <c r="C82" s="116"/>
      <c r="D82" s="83">
        <v>236000</v>
      </c>
      <c r="E82" s="83">
        <v>236000</v>
      </c>
      <c r="F82" s="83">
        <v>236000</v>
      </c>
      <c r="G82" s="83">
        <v>235930.76</v>
      </c>
      <c r="H82" s="83">
        <v>0</v>
      </c>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row>
    <row r="83" spans="1:236" s="37" customFormat="1" ht="16.5" customHeight="1">
      <c r="A83" s="114" t="s">
        <v>347</v>
      </c>
      <c r="B83" s="115" t="s">
        <v>348</v>
      </c>
      <c r="C83" s="116"/>
      <c r="D83" s="83">
        <v>65000</v>
      </c>
      <c r="E83" s="83">
        <v>65000</v>
      </c>
      <c r="F83" s="83">
        <v>65000</v>
      </c>
      <c r="G83" s="83">
        <v>0</v>
      </c>
      <c r="H83" s="83">
        <v>0</v>
      </c>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row>
    <row r="84" spans="1:236" ht="16.5" customHeight="1">
      <c r="A84" s="114" t="s">
        <v>349</v>
      </c>
      <c r="B84" s="117" t="s">
        <v>350</v>
      </c>
      <c r="C84" s="116"/>
      <c r="D84" s="83"/>
      <c r="E84" s="83"/>
      <c r="F84" s="83"/>
      <c r="G84" s="83"/>
      <c r="H84" s="83"/>
    </row>
    <row r="85" spans="1:236" ht="16.5" customHeight="1">
      <c r="A85" s="129" t="s">
        <v>351</v>
      </c>
      <c r="B85" s="115" t="s">
        <v>352</v>
      </c>
      <c r="C85" s="116"/>
      <c r="D85" s="83"/>
      <c r="E85" s="83"/>
      <c r="F85" s="83"/>
      <c r="G85" s="83"/>
      <c r="H85" s="83"/>
    </row>
    <row r="86" spans="1:236" ht="16.5" customHeight="1">
      <c r="A86" s="114" t="s">
        <v>238</v>
      </c>
      <c r="B86" s="117" t="s">
        <v>353</v>
      </c>
      <c r="C86" s="116"/>
      <c r="D86" s="83"/>
      <c r="E86" s="83"/>
      <c r="F86" s="83"/>
      <c r="G86" s="83"/>
      <c r="H86" s="83"/>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row>
    <row r="87" spans="1:236" ht="16.5" customHeight="1">
      <c r="A87" s="114" t="s">
        <v>354</v>
      </c>
      <c r="B87" s="117" t="s">
        <v>355</v>
      </c>
      <c r="C87" s="83">
        <f>C44-C89+C10+C12+C13+C15+C16+C17-C86</f>
        <v>0</v>
      </c>
      <c r="D87" s="83">
        <f t="shared" ref="D87:H87" si="30">D44-D89+D10+D12+D13+D15+D16+D17-D86</f>
        <v>260831320</v>
      </c>
      <c r="E87" s="83">
        <f t="shared" si="30"/>
        <v>260831320</v>
      </c>
      <c r="F87" s="83">
        <f t="shared" si="30"/>
        <v>260831320</v>
      </c>
      <c r="G87" s="83">
        <f t="shared" si="30"/>
        <v>260734254.5</v>
      </c>
      <c r="H87" s="83">
        <f t="shared" si="30"/>
        <v>22377479.740000002</v>
      </c>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row>
    <row r="88" spans="1:236" ht="16.5" customHeight="1">
      <c r="A88" s="114"/>
      <c r="B88" s="117" t="s">
        <v>356</v>
      </c>
      <c r="C88" s="83"/>
      <c r="D88" s="83"/>
      <c r="E88" s="83"/>
      <c r="F88" s="83"/>
      <c r="G88" s="83">
        <v>-180590</v>
      </c>
      <c r="H88" s="83">
        <v>-12829</v>
      </c>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row>
    <row r="89" spans="1:236" ht="16.5" customHeight="1">
      <c r="A89" s="114" t="s">
        <v>357</v>
      </c>
      <c r="B89" s="112" t="s">
        <v>358</v>
      </c>
      <c r="C89" s="121">
        <f>+C90+C185+C224+C228+C255+C257</f>
        <v>0</v>
      </c>
      <c r="D89" s="121">
        <f t="shared" ref="D89:H89" si="31">+D90+D185+D224+D228+D255+D257</f>
        <v>804515310</v>
      </c>
      <c r="E89" s="121">
        <f t="shared" si="31"/>
        <v>748501970</v>
      </c>
      <c r="F89" s="121">
        <f t="shared" si="31"/>
        <v>748501970</v>
      </c>
      <c r="G89" s="121">
        <f t="shared" si="31"/>
        <v>747005248.26999986</v>
      </c>
      <c r="H89" s="121">
        <f t="shared" si="31"/>
        <v>61368799.430000007</v>
      </c>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row>
    <row r="90" spans="1:236" s="42" customFormat="1" ht="16.5" customHeight="1">
      <c r="A90" s="110" t="s">
        <v>359</v>
      </c>
      <c r="B90" s="112" t="s">
        <v>360</v>
      </c>
      <c r="C90" s="83">
        <f>+C91+C108+C145+C177+C181</f>
        <v>0</v>
      </c>
      <c r="D90" s="83">
        <f t="shared" ref="D90:H90" si="32">+D91+D108+D145+D177+D181</f>
        <v>346049040</v>
      </c>
      <c r="E90" s="83">
        <f t="shared" si="32"/>
        <v>336592320</v>
      </c>
      <c r="F90" s="83">
        <f t="shared" si="32"/>
        <v>336592320</v>
      </c>
      <c r="G90" s="83">
        <f t="shared" si="32"/>
        <v>335732991.55999994</v>
      </c>
      <c r="H90" s="83">
        <f t="shared" si="32"/>
        <v>24110082.720000003</v>
      </c>
    </row>
    <row r="91" spans="1:236" s="42" customFormat="1" ht="16.5" customHeight="1">
      <c r="A91" s="114" t="s">
        <v>361</v>
      </c>
      <c r="B91" s="112" t="s">
        <v>362</v>
      </c>
      <c r="C91" s="83">
        <f>+C92+C105+C106+C96+C99+C93+C94+C95</f>
        <v>0</v>
      </c>
      <c r="D91" s="83">
        <f t="shared" ref="D91:H91" si="33">+D92+D105+D106+D96+D99+D93+D94+D95</f>
        <v>156360460</v>
      </c>
      <c r="E91" s="83">
        <f t="shared" si="33"/>
        <v>163611030</v>
      </c>
      <c r="F91" s="83">
        <f t="shared" si="33"/>
        <v>163611030</v>
      </c>
      <c r="G91" s="83">
        <f t="shared" si="33"/>
        <v>162752655.20999998</v>
      </c>
      <c r="H91" s="83">
        <f t="shared" si="33"/>
        <v>13210462.020000001</v>
      </c>
    </row>
    <row r="92" spans="1:236" s="42" customFormat="1" ht="16.5" customHeight="1">
      <c r="A92" s="114"/>
      <c r="B92" s="115" t="s">
        <v>363</v>
      </c>
      <c r="C92" s="116"/>
      <c r="D92" s="83">
        <v>109754840</v>
      </c>
      <c r="E92" s="83">
        <v>115155630</v>
      </c>
      <c r="F92" s="83">
        <v>115155630</v>
      </c>
      <c r="G92" s="83">
        <v>115155630</v>
      </c>
      <c r="H92" s="83">
        <v>9582210</v>
      </c>
    </row>
    <row r="93" spans="1:236" s="42" customFormat="1" ht="45">
      <c r="A93" s="114"/>
      <c r="B93" s="115" t="s">
        <v>364</v>
      </c>
      <c r="C93" s="116"/>
      <c r="D93" s="83">
        <v>3800</v>
      </c>
      <c r="E93" s="83">
        <v>3800</v>
      </c>
      <c r="F93" s="83">
        <v>3800</v>
      </c>
      <c r="G93" s="83">
        <v>3763.42</v>
      </c>
      <c r="H93" s="83">
        <v>907.33</v>
      </c>
    </row>
    <row r="94" spans="1:236" s="42" customFormat="1" ht="60">
      <c r="A94" s="114"/>
      <c r="B94" s="115" t="s">
        <v>365</v>
      </c>
      <c r="C94" s="116"/>
      <c r="D94" s="83">
        <v>9870</v>
      </c>
      <c r="E94" s="83">
        <v>9870</v>
      </c>
      <c r="F94" s="83">
        <v>9870</v>
      </c>
      <c r="G94" s="83">
        <v>9847.7900000000009</v>
      </c>
      <c r="H94" s="83">
        <v>1403.97</v>
      </c>
    </row>
    <row r="95" spans="1:236" s="42" customFormat="1" ht="45">
      <c r="A95" s="114"/>
      <c r="B95" s="115" t="s">
        <v>517</v>
      </c>
      <c r="C95" s="116"/>
      <c r="D95" s="118">
        <v>870900</v>
      </c>
      <c r="E95" s="118">
        <v>870900</v>
      </c>
      <c r="F95" s="118">
        <v>870900</v>
      </c>
      <c r="G95" s="119">
        <v>12590</v>
      </c>
      <c r="H95" s="119">
        <v>12590</v>
      </c>
    </row>
    <row r="96" spans="1:236" s="42" customFormat="1" ht="16.5" customHeight="1">
      <c r="A96" s="114"/>
      <c r="B96" s="115" t="s">
        <v>366</v>
      </c>
      <c r="C96" s="116">
        <f t="shared" ref="C96:H96" si="34">C97+C98</f>
        <v>0</v>
      </c>
      <c r="D96" s="116">
        <f t="shared" si="34"/>
        <v>21354000</v>
      </c>
      <c r="E96" s="116">
        <f t="shared" si="34"/>
        <v>25263100</v>
      </c>
      <c r="F96" s="116">
        <f t="shared" si="34"/>
        <v>25263100</v>
      </c>
      <c r="G96" s="116">
        <f t="shared" si="34"/>
        <v>25263094</v>
      </c>
      <c r="H96" s="116">
        <f t="shared" si="34"/>
        <v>1715005.59</v>
      </c>
    </row>
    <row r="97" spans="1:237" s="42" customFormat="1" ht="16.5" customHeight="1">
      <c r="A97" s="114"/>
      <c r="B97" s="115" t="s">
        <v>367</v>
      </c>
      <c r="C97" s="116"/>
      <c r="D97" s="83">
        <v>21354000</v>
      </c>
      <c r="E97" s="83">
        <v>25263100</v>
      </c>
      <c r="F97" s="83">
        <v>25263100</v>
      </c>
      <c r="G97" s="83">
        <v>25263094</v>
      </c>
      <c r="H97" s="83">
        <v>1715005.59</v>
      </c>
    </row>
    <row r="98" spans="1:237" s="42" customFormat="1" ht="60">
      <c r="A98" s="114"/>
      <c r="B98" s="115" t="s">
        <v>365</v>
      </c>
      <c r="C98" s="116"/>
      <c r="D98" s="118"/>
      <c r="E98" s="118"/>
      <c r="F98" s="118"/>
      <c r="G98" s="119"/>
      <c r="H98" s="119"/>
    </row>
    <row r="99" spans="1:237" s="42" customFormat="1" ht="16.5" customHeight="1">
      <c r="A99" s="114"/>
      <c r="B99" s="130" t="s">
        <v>368</v>
      </c>
      <c r="C99" s="116">
        <f t="shared" ref="C99:H99" si="35">C100+C103+C104</f>
        <v>0</v>
      </c>
      <c r="D99" s="116">
        <f t="shared" si="35"/>
        <v>22075750</v>
      </c>
      <c r="E99" s="116">
        <f t="shared" si="35"/>
        <v>20055660</v>
      </c>
      <c r="F99" s="116">
        <f t="shared" si="35"/>
        <v>20055660</v>
      </c>
      <c r="G99" s="116">
        <f t="shared" si="35"/>
        <v>20055660</v>
      </c>
      <c r="H99" s="116">
        <f t="shared" si="35"/>
        <v>1667230</v>
      </c>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row>
    <row r="100" spans="1:237" s="42" customFormat="1" ht="30">
      <c r="A100" s="114"/>
      <c r="B100" s="115" t="s">
        <v>369</v>
      </c>
      <c r="C100" s="116">
        <f t="shared" ref="C100:H100" si="36">C101+C102</f>
        <v>0</v>
      </c>
      <c r="D100" s="116">
        <f t="shared" si="36"/>
        <v>20543260</v>
      </c>
      <c r="E100" s="116">
        <f t="shared" si="36"/>
        <v>18680550</v>
      </c>
      <c r="F100" s="116">
        <f t="shared" si="36"/>
        <v>18680550</v>
      </c>
      <c r="G100" s="116">
        <f t="shared" si="36"/>
        <v>18680550</v>
      </c>
      <c r="H100" s="116">
        <f t="shared" si="36"/>
        <v>1560620</v>
      </c>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row>
    <row r="101" spans="1:237">
      <c r="A101" s="114"/>
      <c r="B101" s="115" t="s">
        <v>367</v>
      </c>
      <c r="C101" s="116"/>
      <c r="D101" s="83">
        <v>20543260</v>
      </c>
      <c r="E101" s="83">
        <v>18680550</v>
      </c>
      <c r="F101" s="83">
        <v>18680550</v>
      </c>
      <c r="G101" s="83">
        <v>18680550</v>
      </c>
      <c r="H101" s="83">
        <v>1560620</v>
      </c>
      <c r="IC101" s="42"/>
    </row>
    <row r="102" spans="1:237" ht="60">
      <c r="A102" s="114"/>
      <c r="B102" s="115" t="s">
        <v>365</v>
      </c>
      <c r="C102" s="116"/>
      <c r="D102" s="83"/>
      <c r="E102" s="83"/>
      <c r="F102" s="83"/>
      <c r="G102" s="83"/>
      <c r="H102" s="83"/>
      <c r="IC102" s="42"/>
    </row>
    <row r="103" spans="1:237" ht="60">
      <c r="A103" s="114"/>
      <c r="B103" s="115" t="s">
        <v>370</v>
      </c>
      <c r="C103" s="116"/>
      <c r="D103" s="83">
        <v>901720</v>
      </c>
      <c r="E103" s="83">
        <v>799750</v>
      </c>
      <c r="F103" s="83">
        <v>799750</v>
      </c>
      <c r="G103" s="83">
        <v>799750</v>
      </c>
      <c r="H103" s="83">
        <v>79360</v>
      </c>
      <c r="IC103" s="42"/>
    </row>
    <row r="104" spans="1:237" ht="45">
      <c r="A104" s="114"/>
      <c r="B104" s="115" t="s">
        <v>371</v>
      </c>
      <c r="C104" s="116"/>
      <c r="D104" s="83">
        <v>630770</v>
      </c>
      <c r="E104" s="83">
        <v>575360</v>
      </c>
      <c r="F104" s="83">
        <v>575360</v>
      </c>
      <c r="G104" s="83">
        <v>575360</v>
      </c>
      <c r="H104" s="83">
        <v>27250</v>
      </c>
      <c r="IC104" s="42"/>
    </row>
    <row r="105" spans="1:237" s="37" customFormat="1" ht="16.5" customHeight="1">
      <c r="A105" s="114"/>
      <c r="B105" s="115" t="s">
        <v>372</v>
      </c>
      <c r="C105" s="116"/>
      <c r="D105" s="83">
        <v>57300</v>
      </c>
      <c r="E105" s="83">
        <v>57300</v>
      </c>
      <c r="F105" s="83">
        <v>57300</v>
      </c>
      <c r="G105" s="83">
        <v>57300</v>
      </c>
      <c r="H105" s="83">
        <v>5795.13</v>
      </c>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29"/>
      <c r="FW105" s="29"/>
      <c r="FX105" s="29"/>
      <c r="FY105" s="29"/>
      <c r="FZ105" s="29"/>
      <c r="GA105" s="29"/>
      <c r="GB105" s="29"/>
      <c r="GC105" s="29"/>
      <c r="GD105" s="29"/>
      <c r="GE105" s="29"/>
      <c r="GF105" s="29"/>
      <c r="GG105" s="29"/>
      <c r="GH105" s="29"/>
      <c r="GI105" s="29"/>
      <c r="GJ105" s="29"/>
      <c r="GK105" s="29"/>
      <c r="GL105" s="29"/>
      <c r="GM105" s="29"/>
      <c r="GN105" s="29"/>
      <c r="GO105" s="29"/>
      <c r="GP105" s="29"/>
      <c r="GQ105" s="29"/>
      <c r="GR105" s="29"/>
      <c r="GS105" s="29"/>
      <c r="GT105" s="29"/>
      <c r="GU105" s="29"/>
      <c r="GV105" s="29"/>
      <c r="GW105" s="29"/>
      <c r="GX105" s="29"/>
      <c r="GY105" s="29"/>
      <c r="GZ105" s="29"/>
      <c r="HA105" s="29"/>
      <c r="HB105" s="29"/>
      <c r="HC105" s="29"/>
      <c r="HD105" s="29"/>
      <c r="HE105" s="29"/>
      <c r="HF105" s="29"/>
      <c r="HG105" s="29"/>
      <c r="HH105" s="29"/>
      <c r="HI105" s="29"/>
      <c r="HJ105" s="29"/>
      <c r="HK105" s="29"/>
      <c r="HL105" s="29"/>
      <c r="HM105" s="29"/>
      <c r="HN105" s="29"/>
      <c r="HO105" s="29"/>
      <c r="HP105" s="29"/>
      <c r="HQ105" s="29"/>
      <c r="HR105" s="29"/>
      <c r="HS105" s="29"/>
      <c r="HT105" s="29"/>
      <c r="HU105" s="29"/>
      <c r="HV105" s="29"/>
      <c r="HW105" s="29"/>
      <c r="HX105" s="29"/>
      <c r="HY105" s="29"/>
      <c r="HZ105" s="29"/>
      <c r="IA105" s="29"/>
      <c r="IB105" s="29"/>
      <c r="IC105" s="42"/>
    </row>
    <row r="106" spans="1:237" ht="45">
      <c r="A106" s="114"/>
      <c r="B106" s="115" t="s">
        <v>373</v>
      </c>
      <c r="C106" s="116"/>
      <c r="D106" s="83">
        <v>2234000</v>
      </c>
      <c r="E106" s="83">
        <v>2194770</v>
      </c>
      <c r="F106" s="83">
        <v>2194770</v>
      </c>
      <c r="G106" s="83">
        <v>2194770</v>
      </c>
      <c r="H106" s="83">
        <v>225320</v>
      </c>
      <c r="IC106" s="42"/>
    </row>
    <row r="107" spans="1:237">
      <c r="A107" s="114"/>
      <c r="B107" s="117" t="s">
        <v>356</v>
      </c>
      <c r="C107" s="116"/>
      <c r="D107" s="83"/>
      <c r="E107" s="83"/>
      <c r="F107" s="83"/>
      <c r="G107" s="83">
        <v>-10484.43</v>
      </c>
      <c r="H107" s="83">
        <v>-371.72</v>
      </c>
    </row>
    <row r="108" spans="1:237" ht="30">
      <c r="A108" s="131" t="s">
        <v>374</v>
      </c>
      <c r="B108" s="112" t="s">
        <v>375</v>
      </c>
      <c r="C108" s="116">
        <f t="shared" ref="C108:H108" si="37">C109+C112+C115+C118+C121+C124+C130+C127+C133</f>
        <v>0</v>
      </c>
      <c r="D108" s="116">
        <f t="shared" si="37"/>
        <v>152397650</v>
      </c>
      <c r="E108" s="116">
        <f t="shared" si="37"/>
        <v>138041840</v>
      </c>
      <c r="F108" s="116">
        <f t="shared" si="37"/>
        <v>138041840</v>
      </c>
      <c r="G108" s="116">
        <f t="shared" si="37"/>
        <v>138041772.47999999</v>
      </c>
      <c r="H108" s="116">
        <f t="shared" si="37"/>
        <v>8278350</v>
      </c>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row>
    <row r="109" spans="1:237" ht="16.5" customHeight="1">
      <c r="A109" s="114"/>
      <c r="B109" s="115" t="s">
        <v>376</v>
      </c>
      <c r="C109" s="116">
        <f t="shared" ref="C109:H109" si="38">C110+C111</f>
        <v>0</v>
      </c>
      <c r="D109" s="116">
        <f t="shared" si="38"/>
        <v>5524680</v>
      </c>
      <c r="E109" s="116">
        <f t="shared" si="38"/>
        <v>5060970</v>
      </c>
      <c r="F109" s="116">
        <f t="shared" si="38"/>
        <v>5060970</v>
      </c>
      <c r="G109" s="116">
        <f t="shared" si="38"/>
        <v>5060964.37</v>
      </c>
      <c r="H109" s="116">
        <f t="shared" si="38"/>
        <v>411860</v>
      </c>
    </row>
    <row r="110" spans="1:237">
      <c r="A110" s="114"/>
      <c r="B110" s="115" t="s">
        <v>363</v>
      </c>
      <c r="C110" s="116"/>
      <c r="D110" s="83">
        <f>5524680-940</f>
        <v>5523740</v>
      </c>
      <c r="E110" s="83">
        <f>5060970-940</f>
        <v>5060030</v>
      </c>
      <c r="F110" s="83">
        <f>5060970-940</f>
        <v>5060030</v>
      </c>
      <c r="G110" s="83">
        <v>5060030</v>
      </c>
      <c r="H110" s="83">
        <v>411860</v>
      </c>
    </row>
    <row r="111" spans="1:237" ht="60">
      <c r="A111" s="114"/>
      <c r="B111" s="115" t="s">
        <v>365</v>
      </c>
      <c r="C111" s="116"/>
      <c r="D111" s="83">
        <v>940</v>
      </c>
      <c r="E111" s="83">
        <v>940</v>
      </c>
      <c r="F111" s="83">
        <v>940</v>
      </c>
      <c r="G111" s="83">
        <v>934.37</v>
      </c>
      <c r="H111" s="83">
        <v>0</v>
      </c>
    </row>
    <row r="112" spans="1:237" ht="16.5" customHeight="1">
      <c r="A112" s="114"/>
      <c r="B112" s="115" t="s">
        <v>377</v>
      </c>
      <c r="C112" s="116">
        <f t="shared" ref="C112:H112" si="39">C113+C114</f>
        <v>0</v>
      </c>
      <c r="D112" s="116">
        <f t="shared" si="39"/>
        <v>1312530</v>
      </c>
      <c r="E112" s="116">
        <f t="shared" si="39"/>
        <v>1171040</v>
      </c>
      <c r="F112" s="116">
        <f t="shared" si="39"/>
        <v>1171040</v>
      </c>
      <c r="G112" s="116">
        <f t="shared" si="39"/>
        <v>1171040</v>
      </c>
      <c r="H112" s="116">
        <f t="shared" si="39"/>
        <v>50070</v>
      </c>
    </row>
    <row r="113" spans="1:237">
      <c r="A113" s="114"/>
      <c r="B113" s="115" t="s">
        <v>363</v>
      </c>
      <c r="C113" s="116"/>
      <c r="D113" s="83">
        <v>1312530</v>
      </c>
      <c r="E113" s="83">
        <v>1171040</v>
      </c>
      <c r="F113" s="83">
        <v>1171040</v>
      </c>
      <c r="G113" s="83">
        <v>1171040</v>
      </c>
      <c r="H113" s="83">
        <v>50070</v>
      </c>
    </row>
    <row r="114" spans="1:237" ht="60">
      <c r="A114" s="114"/>
      <c r="B114" s="115" t="s">
        <v>365</v>
      </c>
      <c r="C114" s="116"/>
      <c r="D114" s="116"/>
      <c r="E114" s="116"/>
      <c r="F114" s="116"/>
      <c r="G114" s="116"/>
      <c r="H114" s="116"/>
    </row>
    <row r="115" spans="1:237">
      <c r="A115" s="114"/>
      <c r="B115" s="115" t="s">
        <v>378</v>
      </c>
      <c r="C115" s="116">
        <f t="shared" ref="C115:H115" si="40">C116+C117</f>
        <v>0</v>
      </c>
      <c r="D115" s="116">
        <f t="shared" si="40"/>
        <v>654380</v>
      </c>
      <c r="E115" s="116">
        <f t="shared" si="40"/>
        <v>452630</v>
      </c>
      <c r="F115" s="116">
        <f t="shared" si="40"/>
        <v>452630</v>
      </c>
      <c r="G115" s="116">
        <f t="shared" si="40"/>
        <v>452630</v>
      </c>
      <c r="H115" s="116">
        <f t="shared" si="40"/>
        <v>100660</v>
      </c>
      <c r="IC115" s="37"/>
    </row>
    <row r="116" spans="1:237">
      <c r="A116" s="114"/>
      <c r="B116" s="115" t="s">
        <v>363</v>
      </c>
      <c r="C116" s="116"/>
      <c r="D116" s="83">
        <v>654380</v>
      </c>
      <c r="E116" s="83">
        <v>452630</v>
      </c>
      <c r="F116" s="83">
        <v>452630</v>
      </c>
      <c r="G116" s="83">
        <v>452630</v>
      </c>
      <c r="H116" s="83">
        <v>100660</v>
      </c>
      <c r="IC116" s="37"/>
    </row>
    <row r="117" spans="1:237" ht="60">
      <c r="A117" s="114"/>
      <c r="B117" s="115" t="s">
        <v>365</v>
      </c>
      <c r="C117" s="116"/>
      <c r="D117" s="116"/>
      <c r="E117" s="116"/>
      <c r="F117" s="116"/>
      <c r="G117" s="116"/>
      <c r="H117" s="116"/>
      <c r="IC117" s="37"/>
    </row>
    <row r="118" spans="1:237" ht="36" customHeight="1">
      <c r="A118" s="110"/>
      <c r="B118" s="115" t="s">
        <v>379</v>
      </c>
      <c r="C118" s="116">
        <f t="shared" ref="C118:H118" si="41">C119+C120</f>
        <v>0</v>
      </c>
      <c r="D118" s="116">
        <f t="shared" si="41"/>
        <v>56965500</v>
      </c>
      <c r="E118" s="116">
        <f t="shared" si="41"/>
        <v>55423590</v>
      </c>
      <c r="F118" s="116">
        <f t="shared" si="41"/>
        <v>55423590</v>
      </c>
      <c r="G118" s="116">
        <f t="shared" si="41"/>
        <v>55423564.5</v>
      </c>
      <c r="H118" s="116">
        <f t="shared" si="41"/>
        <v>2952010</v>
      </c>
    </row>
    <row r="119" spans="1:237">
      <c r="A119" s="114"/>
      <c r="B119" s="115" t="s">
        <v>363</v>
      </c>
      <c r="C119" s="116"/>
      <c r="D119" s="83">
        <f>56965500-11500</f>
        <v>56954000</v>
      </c>
      <c r="E119" s="83">
        <f>55423590-11500</f>
        <v>55412090</v>
      </c>
      <c r="F119" s="83">
        <f>55423590-11500</f>
        <v>55412090</v>
      </c>
      <c r="G119" s="83">
        <v>55412090</v>
      </c>
      <c r="H119" s="83">
        <v>2952010</v>
      </c>
    </row>
    <row r="120" spans="1:237" ht="60">
      <c r="A120" s="114"/>
      <c r="B120" s="115" t="s">
        <v>365</v>
      </c>
      <c r="C120" s="116"/>
      <c r="D120" s="83">
        <v>11500</v>
      </c>
      <c r="E120" s="83">
        <v>11500</v>
      </c>
      <c r="F120" s="83">
        <v>11500</v>
      </c>
      <c r="G120" s="83">
        <v>11474.5</v>
      </c>
      <c r="H120" s="83">
        <v>0</v>
      </c>
    </row>
    <row r="121" spans="1:237" ht="16.5" customHeight="1">
      <c r="A121" s="114"/>
      <c r="B121" s="132" t="s">
        <v>380</v>
      </c>
      <c r="C121" s="116">
        <f t="shared" ref="C121:H121" si="42">C122+C123</f>
        <v>0</v>
      </c>
      <c r="D121" s="116">
        <f t="shared" si="42"/>
        <v>0</v>
      </c>
      <c r="E121" s="116">
        <f t="shared" si="42"/>
        <v>0</v>
      </c>
      <c r="F121" s="116">
        <f t="shared" si="42"/>
        <v>0</v>
      </c>
      <c r="G121" s="116">
        <f t="shared" si="42"/>
        <v>0</v>
      </c>
      <c r="H121" s="116">
        <f t="shared" si="42"/>
        <v>0</v>
      </c>
    </row>
    <row r="122" spans="1:237">
      <c r="A122" s="114"/>
      <c r="B122" s="132" t="s">
        <v>363</v>
      </c>
      <c r="C122" s="116"/>
      <c r="D122" s="116"/>
      <c r="E122" s="116"/>
      <c r="F122" s="116"/>
      <c r="G122" s="116"/>
      <c r="H122" s="116"/>
    </row>
    <row r="123" spans="1:237" ht="60">
      <c r="A123" s="114"/>
      <c r="B123" s="132" t="s">
        <v>365</v>
      </c>
      <c r="C123" s="116"/>
      <c r="D123" s="116"/>
      <c r="E123" s="116"/>
      <c r="F123" s="116"/>
      <c r="G123" s="116"/>
      <c r="H123" s="116"/>
    </row>
    <row r="124" spans="1:237" ht="30">
      <c r="A124" s="114"/>
      <c r="B124" s="115" t="s">
        <v>381</v>
      </c>
      <c r="C124" s="116">
        <f t="shared" ref="C124:H124" si="43">C125+C126</f>
        <v>0</v>
      </c>
      <c r="D124" s="116">
        <f t="shared" si="43"/>
        <v>963950</v>
      </c>
      <c r="E124" s="116">
        <f t="shared" si="43"/>
        <v>980130</v>
      </c>
      <c r="F124" s="116">
        <f t="shared" si="43"/>
        <v>980130</v>
      </c>
      <c r="G124" s="116">
        <f t="shared" si="43"/>
        <v>980130</v>
      </c>
      <c r="H124" s="116">
        <f t="shared" si="43"/>
        <v>61320</v>
      </c>
    </row>
    <row r="125" spans="1:237" ht="16.5" customHeight="1">
      <c r="A125" s="114"/>
      <c r="B125" s="115" t="s">
        <v>363</v>
      </c>
      <c r="C125" s="116"/>
      <c r="D125" s="83">
        <v>963950</v>
      </c>
      <c r="E125" s="83">
        <v>980130</v>
      </c>
      <c r="F125" s="83">
        <v>980130</v>
      </c>
      <c r="G125" s="83">
        <v>980130</v>
      </c>
      <c r="H125" s="83">
        <v>61320</v>
      </c>
    </row>
    <row r="126" spans="1:237" ht="60">
      <c r="A126" s="114"/>
      <c r="B126" s="115" t="s">
        <v>365</v>
      </c>
      <c r="C126" s="116"/>
      <c r="D126" s="83"/>
      <c r="E126" s="83"/>
      <c r="F126" s="83"/>
      <c r="G126" s="83"/>
      <c r="H126" s="83"/>
    </row>
    <row r="127" spans="1:237" s="37" customFormat="1">
      <c r="A127" s="114"/>
      <c r="B127" s="133" t="s">
        <v>382</v>
      </c>
      <c r="C127" s="116">
        <f t="shared" ref="C127:H127" si="44">C128+C129</f>
        <v>0</v>
      </c>
      <c r="D127" s="116">
        <f t="shared" si="44"/>
        <v>0</v>
      </c>
      <c r="E127" s="116">
        <f t="shared" si="44"/>
        <v>0</v>
      </c>
      <c r="F127" s="116">
        <f t="shared" si="44"/>
        <v>0</v>
      </c>
      <c r="G127" s="116">
        <f t="shared" si="44"/>
        <v>0</v>
      </c>
      <c r="H127" s="116">
        <f t="shared" si="44"/>
        <v>0</v>
      </c>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9"/>
      <c r="GW127" s="29"/>
      <c r="GX127" s="29"/>
      <c r="GY127" s="29"/>
      <c r="GZ127" s="29"/>
      <c r="HA127" s="29"/>
      <c r="HB127" s="29"/>
      <c r="HC127" s="29"/>
      <c r="HD127" s="29"/>
      <c r="HE127" s="29"/>
      <c r="HF127" s="29"/>
      <c r="HG127" s="29"/>
      <c r="HH127" s="29"/>
      <c r="HI127" s="29"/>
      <c r="HJ127" s="29"/>
      <c r="HK127" s="29"/>
      <c r="HL127" s="29"/>
      <c r="HM127" s="29"/>
      <c r="HN127" s="29"/>
      <c r="HO127" s="29"/>
      <c r="HP127" s="29"/>
      <c r="HQ127" s="29"/>
      <c r="HR127" s="29"/>
      <c r="HS127" s="29"/>
      <c r="HT127" s="29"/>
      <c r="HU127" s="29"/>
      <c r="HV127" s="29"/>
      <c r="HW127" s="29"/>
      <c r="HX127" s="29"/>
      <c r="HY127" s="29"/>
      <c r="HZ127" s="29"/>
      <c r="IA127" s="29"/>
      <c r="IB127" s="29"/>
      <c r="IC127" s="29"/>
    </row>
    <row r="128" spans="1:237" s="37" customFormat="1">
      <c r="A128" s="114"/>
      <c r="B128" s="133" t="s">
        <v>363</v>
      </c>
      <c r="C128" s="116"/>
      <c r="D128" s="116"/>
      <c r="E128" s="116"/>
      <c r="F128" s="116"/>
      <c r="G128" s="116"/>
      <c r="H128" s="116"/>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c r="EO128" s="29"/>
      <c r="EP128" s="29"/>
      <c r="EQ128" s="29"/>
      <c r="ER128" s="29"/>
      <c r="ES128" s="29"/>
      <c r="ET128" s="29"/>
      <c r="EU128" s="29"/>
      <c r="EV128" s="29"/>
      <c r="EW128" s="29"/>
      <c r="EX128" s="29"/>
      <c r="EY128" s="29"/>
      <c r="EZ128" s="29"/>
      <c r="FA128" s="29"/>
      <c r="FB128" s="29"/>
      <c r="FC128" s="29"/>
      <c r="FD128" s="29"/>
      <c r="FE128" s="29"/>
      <c r="FF128" s="29"/>
      <c r="FG128" s="29"/>
      <c r="FH128" s="29"/>
      <c r="FI128" s="29"/>
      <c r="FJ128" s="29"/>
      <c r="FK128" s="29"/>
      <c r="FL128" s="29"/>
      <c r="FM128" s="29"/>
      <c r="FN128" s="29"/>
      <c r="FO128" s="29"/>
      <c r="FP128" s="29"/>
      <c r="FQ128" s="29"/>
      <c r="FR128" s="29"/>
      <c r="FS128" s="29"/>
      <c r="FT128" s="29"/>
      <c r="FU128" s="29"/>
      <c r="FV128" s="29"/>
      <c r="FW128" s="29"/>
      <c r="FX128" s="29"/>
      <c r="FY128" s="29"/>
      <c r="FZ128" s="29"/>
      <c r="GA128" s="29"/>
      <c r="GB128" s="29"/>
      <c r="GC128" s="29"/>
      <c r="GD128" s="29"/>
      <c r="GE128" s="29"/>
      <c r="GF128" s="29"/>
      <c r="GG128" s="29"/>
      <c r="GH128" s="29"/>
      <c r="GI128" s="29"/>
      <c r="GJ128" s="29"/>
      <c r="GK128" s="29"/>
      <c r="GL128" s="29"/>
      <c r="GM128" s="29"/>
      <c r="GN128" s="29"/>
      <c r="GO128" s="29"/>
      <c r="GP128" s="29"/>
      <c r="GQ128" s="29"/>
      <c r="GR128" s="29"/>
      <c r="GS128" s="29"/>
      <c r="GT128" s="29"/>
      <c r="GU128" s="29"/>
      <c r="GV128" s="29"/>
      <c r="GW128" s="29"/>
      <c r="GX128" s="29"/>
      <c r="GY128" s="29"/>
      <c r="GZ128" s="29"/>
      <c r="HA128" s="29"/>
      <c r="HB128" s="29"/>
      <c r="HC128" s="29"/>
      <c r="HD128" s="29"/>
      <c r="HE128" s="29"/>
      <c r="HF128" s="29"/>
      <c r="HG128" s="29"/>
      <c r="HH128" s="29"/>
      <c r="HI128" s="29"/>
      <c r="HJ128" s="29"/>
      <c r="HK128" s="29"/>
      <c r="HL128" s="29"/>
      <c r="HM128" s="29"/>
      <c r="HN128" s="29"/>
      <c r="HO128" s="29"/>
      <c r="HP128" s="29"/>
      <c r="HQ128" s="29"/>
      <c r="HR128" s="29"/>
      <c r="HS128" s="29"/>
      <c r="HT128" s="29"/>
      <c r="HU128" s="29"/>
      <c r="HV128" s="29"/>
      <c r="HW128" s="29"/>
      <c r="HX128" s="29"/>
      <c r="HY128" s="29"/>
      <c r="HZ128" s="29"/>
      <c r="IA128" s="29"/>
      <c r="IB128" s="29"/>
      <c r="IC128" s="29"/>
    </row>
    <row r="129" spans="1:237" s="37" customFormat="1" ht="60">
      <c r="A129" s="114"/>
      <c r="B129" s="133" t="s">
        <v>365</v>
      </c>
      <c r="C129" s="116"/>
      <c r="D129" s="116"/>
      <c r="E129" s="116"/>
      <c r="F129" s="116"/>
      <c r="G129" s="116"/>
      <c r="H129" s="116"/>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c r="EO129" s="29"/>
      <c r="EP129" s="29"/>
      <c r="EQ129" s="29"/>
      <c r="ER129" s="29"/>
      <c r="ES129" s="29"/>
      <c r="ET129" s="29"/>
      <c r="EU129" s="29"/>
      <c r="EV129" s="29"/>
      <c r="EW129" s="29"/>
      <c r="EX129" s="29"/>
      <c r="EY129" s="29"/>
      <c r="EZ129" s="29"/>
      <c r="FA129" s="29"/>
      <c r="FB129" s="29"/>
      <c r="FC129" s="29"/>
      <c r="FD129" s="29"/>
      <c r="FE129" s="29"/>
      <c r="FF129" s="29"/>
      <c r="FG129" s="29"/>
      <c r="FH129" s="29"/>
      <c r="FI129" s="29"/>
      <c r="FJ129" s="29"/>
      <c r="FK129" s="29"/>
      <c r="FL129" s="29"/>
      <c r="FM129" s="29"/>
      <c r="FN129" s="29"/>
      <c r="FO129" s="29"/>
      <c r="FP129" s="29"/>
      <c r="FQ129" s="29"/>
      <c r="FR129" s="29"/>
      <c r="FS129" s="29"/>
      <c r="FT129" s="29"/>
      <c r="FU129" s="29"/>
      <c r="FV129" s="29"/>
      <c r="FW129" s="29"/>
      <c r="FX129" s="29"/>
      <c r="FY129" s="29"/>
      <c r="FZ129" s="29"/>
      <c r="GA129" s="29"/>
      <c r="GB129" s="29"/>
      <c r="GC129" s="29"/>
      <c r="GD129" s="29"/>
      <c r="GE129" s="29"/>
      <c r="GF129" s="29"/>
      <c r="GG129" s="29"/>
      <c r="GH129" s="29"/>
      <c r="GI129" s="29"/>
      <c r="GJ129" s="29"/>
      <c r="GK129" s="29"/>
      <c r="GL129" s="29"/>
      <c r="GM129" s="29"/>
      <c r="GN129" s="29"/>
      <c r="GO129" s="29"/>
      <c r="GP129" s="29"/>
      <c r="GQ129" s="29"/>
      <c r="GR129" s="29"/>
      <c r="GS129" s="29"/>
      <c r="GT129" s="29"/>
      <c r="GU129" s="29"/>
      <c r="GV129" s="29"/>
      <c r="GW129" s="29"/>
      <c r="GX129" s="29"/>
      <c r="GY129" s="29"/>
      <c r="GZ129" s="29"/>
      <c r="HA129" s="29"/>
      <c r="HB129" s="29"/>
      <c r="HC129" s="29"/>
      <c r="HD129" s="29"/>
      <c r="HE129" s="29"/>
      <c r="HF129" s="29"/>
      <c r="HG129" s="29"/>
      <c r="HH129" s="29"/>
      <c r="HI129" s="29"/>
      <c r="HJ129" s="29"/>
      <c r="HK129" s="29"/>
      <c r="HL129" s="29"/>
      <c r="HM129" s="29"/>
      <c r="HN129" s="29"/>
      <c r="HO129" s="29"/>
      <c r="HP129" s="29"/>
      <c r="HQ129" s="29"/>
      <c r="HR129" s="29"/>
      <c r="HS129" s="29"/>
      <c r="HT129" s="29"/>
      <c r="HU129" s="29"/>
      <c r="HV129" s="29"/>
      <c r="HW129" s="29"/>
      <c r="HX129" s="29"/>
      <c r="HY129" s="29"/>
      <c r="HZ129" s="29"/>
      <c r="IA129" s="29"/>
      <c r="IB129" s="29"/>
      <c r="IC129" s="29"/>
    </row>
    <row r="130" spans="1:237" s="37" customFormat="1">
      <c r="A130" s="114"/>
      <c r="B130" s="133" t="s">
        <v>383</v>
      </c>
      <c r="C130" s="116">
        <f t="shared" ref="C130:H130" si="45">C131+C132</f>
        <v>0</v>
      </c>
      <c r="D130" s="116">
        <f t="shared" si="45"/>
        <v>59476030</v>
      </c>
      <c r="E130" s="116">
        <f t="shared" si="45"/>
        <v>52974510</v>
      </c>
      <c r="F130" s="116">
        <f t="shared" si="45"/>
        <v>52974510</v>
      </c>
      <c r="G130" s="116">
        <f t="shared" si="45"/>
        <v>52974478.890000001</v>
      </c>
      <c r="H130" s="116">
        <f t="shared" si="45"/>
        <v>3420620</v>
      </c>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c r="EO130" s="29"/>
      <c r="EP130" s="29"/>
      <c r="EQ130" s="29"/>
      <c r="ER130" s="29"/>
      <c r="ES130" s="29"/>
      <c r="ET130" s="29"/>
      <c r="EU130" s="29"/>
      <c r="EV130" s="29"/>
      <c r="EW130" s="29"/>
      <c r="EX130" s="29"/>
      <c r="EY130" s="29"/>
      <c r="EZ130" s="29"/>
      <c r="FA130" s="29"/>
      <c r="FB130" s="29"/>
      <c r="FC130" s="29"/>
      <c r="FD130" s="29"/>
      <c r="FE130" s="29"/>
      <c r="FF130" s="29"/>
      <c r="FG130" s="29"/>
      <c r="FH130" s="29"/>
      <c r="FI130" s="29"/>
      <c r="FJ130" s="29"/>
      <c r="FK130" s="29"/>
      <c r="FL130" s="29"/>
      <c r="FM130" s="29"/>
      <c r="FN130" s="29"/>
      <c r="FO130" s="29"/>
      <c r="FP130" s="29"/>
      <c r="FQ130" s="29"/>
      <c r="FR130" s="29"/>
      <c r="FS130" s="29"/>
      <c r="FT130" s="29"/>
      <c r="FU130" s="29"/>
      <c r="FV130" s="29"/>
      <c r="FW130" s="29"/>
      <c r="FX130" s="29"/>
      <c r="FY130" s="29"/>
      <c r="FZ130" s="29"/>
      <c r="GA130" s="29"/>
      <c r="GB130" s="29"/>
      <c r="GC130" s="29"/>
      <c r="GD130" s="29"/>
      <c r="GE130" s="29"/>
      <c r="GF130" s="29"/>
      <c r="GG130" s="29"/>
      <c r="GH130" s="29"/>
      <c r="GI130" s="29"/>
      <c r="GJ130" s="29"/>
      <c r="GK130" s="29"/>
      <c r="GL130" s="29"/>
      <c r="GM130" s="29"/>
      <c r="GN130" s="29"/>
      <c r="GO130" s="29"/>
      <c r="GP130" s="29"/>
      <c r="GQ130" s="29"/>
      <c r="GR130" s="29"/>
      <c r="GS130" s="29"/>
      <c r="GT130" s="29"/>
      <c r="GU130" s="29"/>
      <c r="GV130" s="29"/>
      <c r="GW130" s="29"/>
      <c r="GX130" s="29"/>
      <c r="GY130" s="29"/>
      <c r="GZ130" s="29"/>
      <c r="HA130" s="29"/>
      <c r="HB130" s="29"/>
      <c r="HC130" s="29"/>
      <c r="HD130" s="29"/>
      <c r="HE130" s="29"/>
      <c r="HF130" s="29"/>
      <c r="HG130" s="29"/>
      <c r="HH130" s="29"/>
      <c r="HI130" s="29"/>
      <c r="HJ130" s="29"/>
      <c r="HK130" s="29"/>
      <c r="HL130" s="29"/>
      <c r="HM130" s="29"/>
      <c r="HN130" s="29"/>
      <c r="HO130" s="29"/>
      <c r="HP130" s="29"/>
      <c r="HQ130" s="29"/>
      <c r="HR130" s="29"/>
      <c r="HS130" s="29"/>
      <c r="HT130" s="29"/>
      <c r="HU130" s="29"/>
      <c r="HV130" s="29"/>
      <c r="HW130" s="29"/>
      <c r="HX130" s="29"/>
      <c r="HY130" s="29"/>
      <c r="HZ130" s="29"/>
      <c r="IA130" s="29"/>
      <c r="IB130" s="29"/>
      <c r="IC130" s="29"/>
    </row>
    <row r="131" spans="1:237" s="37" customFormat="1">
      <c r="A131" s="114"/>
      <c r="B131" s="133" t="s">
        <v>363</v>
      </c>
      <c r="C131" s="116"/>
      <c r="D131" s="83">
        <f>59476030-6970</f>
        <v>59469060</v>
      </c>
      <c r="E131" s="83">
        <f>52974510-8280</f>
        <v>52966230</v>
      </c>
      <c r="F131" s="83">
        <f>52974510-8280</f>
        <v>52966230</v>
      </c>
      <c r="G131" s="83">
        <v>52966230</v>
      </c>
      <c r="H131" s="83">
        <v>3420620</v>
      </c>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29"/>
      <c r="FW131" s="29"/>
      <c r="FX131" s="29"/>
      <c r="FY131" s="29"/>
      <c r="FZ131" s="29"/>
      <c r="GA131" s="29"/>
      <c r="GB131" s="29"/>
      <c r="GC131" s="29"/>
      <c r="GD131" s="29"/>
      <c r="GE131" s="29"/>
      <c r="GF131" s="29"/>
      <c r="GG131" s="29"/>
      <c r="GH131" s="29"/>
      <c r="GI131" s="29"/>
      <c r="GJ131" s="29"/>
      <c r="GK131" s="29"/>
      <c r="GL131" s="29"/>
      <c r="GM131" s="29"/>
      <c r="GN131" s="29"/>
      <c r="GO131" s="29"/>
      <c r="GP131" s="29"/>
      <c r="GQ131" s="29"/>
      <c r="GR131" s="29"/>
      <c r="GS131" s="29"/>
      <c r="GT131" s="29"/>
      <c r="GU131" s="29"/>
      <c r="GV131" s="29"/>
      <c r="GW131" s="29"/>
      <c r="GX131" s="29"/>
      <c r="GY131" s="29"/>
      <c r="GZ131" s="29"/>
      <c r="HA131" s="29"/>
      <c r="HB131" s="29"/>
      <c r="HC131" s="29"/>
      <c r="HD131" s="29"/>
      <c r="HE131" s="29"/>
      <c r="HF131" s="29"/>
      <c r="HG131" s="29"/>
      <c r="HH131" s="29"/>
      <c r="HI131" s="29"/>
      <c r="HJ131" s="29"/>
      <c r="HK131" s="29"/>
      <c r="HL131" s="29"/>
      <c r="HM131" s="29"/>
      <c r="HN131" s="29"/>
      <c r="HO131" s="29"/>
      <c r="HP131" s="29"/>
      <c r="HQ131" s="29"/>
      <c r="HR131" s="29"/>
      <c r="HS131" s="29"/>
      <c r="HT131" s="29"/>
      <c r="HU131" s="29"/>
      <c r="HV131" s="29"/>
      <c r="HW131" s="29"/>
      <c r="HX131" s="29"/>
      <c r="HY131" s="29"/>
      <c r="HZ131" s="29"/>
      <c r="IA131" s="29"/>
      <c r="IB131" s="29"/>
      <c r="IC131" s="29"/>
    </row>
    <row r="132" spans="1:237" s="37" customFormat="1" ht="60">
      <c r="A132" s="114"/>
      <c r="B132" s="133" t="s">
        <v>365</v>
      </c>
      <c r="C132" s="116"/>
      <c r="D132" s="83">
        <v>6970</v>
      </c>
      <c r="E132" s="83">
        <v>8280</v>
      </c>
      <c r="F132" s="83">
        <v>8280</v>
      </c>
      <c r="G132" s="83">
        <v>8248.89</v>
      </c>
      <c r="H132" s="83">
        <v>0</v>
      </c>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c r="FO132" s="29"/>
      <c r="FP132" s="29"/>
      <c r="FQ132" s="29"/>
      <c r="FR132" s="29"/>
      <c r="FS132" s="29"/>
      <c r="FT132" s="29"/>
      <c r="FU132" s="29"/>
      <c r="FV132" s="29"/>
      <c r="FW132" s="29"/>
      <c r="FX132" s="29"/>
      <c r="FY132" s="29"/>
      <c r="FZ132" s="29"/>
      <c r="GA132" s="29"/>
      <c r="GB132" s="29"/>
      <c r="GC132" s="29"/>
      <c r="GD132" s="29"/>
      <c r="GE132" s="29"/>
      <c r="GF132" s="29"/>
      <c r="GG132" s="29"/>
      <c r="GH132" s="29"/>
      <c r="GI132" s="29"/>
      <c r="GJ132" s="29"/>
      <c r="GK132" s="29"/>
      <c r="GL132" s="29"/>
      <c r="GM132" s="29"/>
      <c r="GN132" s="29"/>
      <c r="GO132" s="29"/>
      <c r="GP132" s="29"/>
      <c r="GQ132" s="29"/>
      <c r="GR132" s="29"/>
      <c r="GS132" s="29"/>
      <c r="GT132" s="29"/>
      <c r="GU132" s="29"/>
      <c r="GV132" s="29"/>
      <c r="GW132" s="29"/>
      <c r="GX132" s="29"/>
      <c r="GY132" s="29"/>
      <c r="GZ132" s="29"/>
      <c r="HA132" s="29"/>
      <c r="HB132" s="29"/>
      <c r="HC132" s="29"/>
      <c r="HD132" s="29"/>
      <c r="HE132" s="29"/>
      <c r="HF132" s="29"/>
      <c r="HG132" s="29"/>
      <c r="HH132" s="29"/>
      <c r="HI132" s="29"/>
      <c r="HJ132" s="29"/>
      <c r="HK132" s="29"/>
      <c r="HL132" s="29"/>
      <c r="HM132" s="29"/>
      <c r="HN132" s="29"/>
      <c r="HO132" s="29"/>
      <c r="HP132" s="29"/>
      <c r="HQ132" s="29"/>
      <c r="HR132" s="29"/>
      <c r="HS132" s="29"/>
      <c r="HT132" s="29"/>
      <c r="HU132" s="29"/>
      <c r="HV132" s="29"/>
      <c r="HW132" s="29"/>
      <c r="HX132" s="29"/>
      <c r="HY132" s="29"/>
      <c r="HZ132" s="29"/>
      <c r="IA132" s="29"/>
      <c r="IB132" s="29"/>
      <c r="IC132" s="29"/>
    </row>
    <row r="133" spans="1:237" s="37" customFormat="1" ht="30">
      <c r="A133" s="114"/>
      <c r="B133" s="134" t="s">
        <v>384</v>
      </c>
      <c r="C133" s="116">
        <f>C134+C137+C140+C138+C139+C143</f>
        <v>0</v>
      </c>
      <c r="D133" s="116">
        <f t="shared" ref="D133:H133" si="46">D134+D137+D140+D138+D139+D143</f>
        <v>27500580</v>
      </c>
      <c r="E133" s="116">
        <f t="shared" si="46"/>
        <v>21978970</v>
      </c>
      <c r="F133" s="116">
        <f t="shared" si="46"/>
        <v>21978970</v>
      </c>
      <c r="G133" s="116">
        <f t="shared" si="46"/>
        <v>21978964.719999999</v>
      </c>
      <c r="H133" s="116">
        <f t="shared" si="46"/>
        <v>1281810</v>
      </c>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c r="EO133" s="29"/>
      <c r="EP133" s="29"/>
      <c r="EQ133" s="29"/>
      <c r="ER133" s="29"/>
      <c r="ES133" s="29"/>
      <c r="ET133" s="29"/>
      <c r="EU133" s="29"/>
      <c r="EV133" s="29"/>
      <c r="EW133" s="29"/>
      <c r="EX133" s="29"/>
      <c r="EY133" s="29"/>
      <c r="EZ133" s="29"/>
      <c r="FA133" s="29"/>
      <c r="FB133" s="29"/>
      <c r="FC133" s="29"/>
      <c r="FD133" s="29"/>
      <c r="FE133" s="29"/>
      <c r="FF133" s="29"/>
      <c r="FG133" s="29"/>
      <c r="FH133" s="29"/>
      <c r="FI133" s="29"/>
      <c r="FJ133" s="29"/>
      <c r="FK133" s="29"/>
      <c r="FL133" s="29"/>
      <c r="FM133" s="29"/>
      <c r="FN133" s="29"/>
      <c r="FO133" s="29"/>
      <c r="FP133" s="29"/>
      <c r="FQ133" s="29"/>
      <c r="FR133" s="29"/>
      <c r="FS133" s="29"/>
      <c r="FT133" s="29"/>
      <c r="FU133" s="29"/>
      <c r="FV133" s="29"/>
      <c r="FW133" s="29"/>
      <c r="FX133" s="29"/>
      <c r="FY133" s="29"/>
      <c r="FZ133" s="29"/>
      <c r="GA133" s="29"/>
      <c r="GB133" s="29"/>
      <c r="GC133" s="29"/>
      <c r="GD133" s="29"/>
      <c r="GE133" s="29"/>
      <c r="GF133" s="29"/>
      <c r="GG133" s="29"/>
      <c r="GH133" s="29"/>
      <c r="GI133" s="29"/>
      <c r="GJ133" s="29"/>
      <c r="GK133" s="29"/>
      <c r="GL133" s="29"/>
      <c r="GM133" s="29"/>
      <c r="GN133" s="29"/>
      <c r="GO133" s="29"/>
      <c r="GP133" s="29"/>
      <c r="GQ133" s="29"/>
      <c r="GR133" s="29"/>
      <c r="GS133" s="29"/>
      <c r="GT133" s="29"/>
      <c r="GU133" s="29"/>
      <c r="GV133" s="29"/>
      <c r="GW133" s="29"/>
      <c r="GX133" s="29"/>
      <c r="GY133" s="29"/>
      <c r="GZ133" s="29"/>
      <c r="HA133" s="29"/>
      <c r="HB133" s="29"/>
      <c r="HC133" s="29"/>
      <c r="HD133" s="29"/>
      <c r="HE133" s="29"/>
      <c r="HF133" s="29"/>
      <c r="HG133" s="29"/>
      <c r="HH133" s="29"/>
      <c r="HI133" s="29"/>
      <c r="HJ133" s="29"/>
      <c r="HK133" s="29"/>
      <c r="HL133" s="29"/>
      <c r="HM133" s="29"/>
      <c r="HN133" s="29"/>
      <c r="HO133" s="29"/>
      <c r="HP133" s="29"/>
      <c r="HQ133" s="29"/>
      <c r="HR133" s="29"/>
      <c r="HS133" s="29"/>
      <c r="HT133" s="29"/>
      <c r="HU133" s="29"/>
      <c r="HV133" s="29"/>
      <c r="HW133" s="29"/>
      <c r="HX133" s="29"/>
      <c r="HY133" s="29"/>
      <c r="HZ133" s="29"/>
      <c r="IA133" s="29"/>
      <c r="IB133" s="29"/>
      <c r="IC133" s="29"/>
    </row>
    <row r="134" spans="1:237" s="37" customFormat="1">
      <c r="A134" s="114"/>
      <c r="B134" s="133" t="s">
        <v>385</v>
      </c>
      <c r="C134" s="116">
        <f t="shared" ref="C134:H134" si="47">C135+C136</f>
        <v>0</v>
      </c>
      <c r="D134" s="116">
        <f t="shared" si="47"/>
        <v>23214440</v>
      </c>
      <c r="E134" s="116">
        <f t="shared" si="47"/>
        <v>18802600</v>
      </c>
      <c r="F134" s="116">
        <f t="shared" si="47"/>
        <v>18802600</v>
      </c>
      <c r="G134" s="116">
        <f t="shared" si="47"/>
        <v>18802594.719999999</v>
      </c>
      <c r="H134" s="116">
        <f t="shared" si="47"/>
        <v>983150</v>
      </c>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c r="FT134" s="29"/>
      <c r="FU134" s="29"/>
      <c r="FV134" s="29"/>
      <c r="FW134" s="29"/>
      <c r="FX134" s="29"/>
      <c r="FY134" s="29"/>
      <c r="FZ134" s="29"/>
      <c r="GA134" s="29"/>
      <c r="GB134" s="29"/>
      <c r="GC134" s="29"/>
      <c r="GD134" s="29"/>
      <c r="GE134" s="29"/>
      <c r="GF134" s="29"/>
      <c r="GG134" s="29"/>
      <c r="GH134" s="29"/>
      <c r="GI134" s="29"/>
      <c r="GJ134" s="29"/>
      <c r="GK134" s="29"/>
      <c r="GL134" s="29"/>
      <c r="GM134" s="29"/>
      <c r="GN134" s="29"/>
      <c r="GO134" s="29"/>
      <c r="GP134" s="29"/>
      <c r="GQ134" s="29"/>
      <c r="GR134" s="29"/>
      <c r="GS134" s="29"/>
      <c r="GT134" s="29"/>
      <c r="GU134" s="29"/>
      <c r="GV134" s="29"/>
      <c r="GW134" s="29"/>
      <c r="GX134" s="29"/>
      <c r="GY134" s="29"/>
      <c r="GZ134" s="29"/>
      <c r="HA134" s="29"/>
      <c r="HB134" s="29"/>
      <c r="HC134" s="29"/>
      <c r="HD134" s="29"/>
      <c r="HE134" s="29"/>
      <c r="HF134" s="29"/>
      <c r="HG134" s="29"/>
      <c r="HH134" s="29"/>
      <c r="HI134" s="29"/>
      <c r="HJ134" s="29"/>
      <c r="HK134" s="29"/>
      <c r="HL134" s="29"/>
      <c r="HM134" s="29"/>
      <c r="HN134" s="29"/>
      <c r="HO134" s="29"/>
      <c r="HP134" s="29"/>
      <c r="HQ134" s="29"/>
      <c r="HR134" s="29"/>
      <c r="HS134" s="29"/>
      <c r="HT134" s="29"/>
      <c r="HU134" s="29"/>
      <c r="HV134" s="29"/>
      <c r="HW134" s="29"/>
      <c r="HX134" s="29"/>
      <c r="HY134" s="29"/>
      <c r="HZ134" s="29"/>
      <c r="IA134" s="29"/>
      <c r="IB134" s="29"/>
      <c r="IC134" s="29"/>
    </row>
    <row r="135" spans="1:237" s="37" customFormat="1" ht="16.5" customHeight="1">
      <c r="A135" s="114"/>
      <c r="B135" s="133" t="s">
        <v>363</v>
      </c>
      <c r="C135" s="116"/>
      <c r="D135" s="83">
        <f>23214440-20880</f>
        <v>23193560</v>
      </c>
      <c r="E135" s="83">
        <f>18802600-20880</f>
        <v>18781720</v>
      </c>
      <c r="F135" s="83">
        <f>18802600-20880</f>
        <v>18781720</v>
      </c>
      <c r="G135" s="83">
        <v>18781720</v>
      </c>
      <c r="H135" s="83">
        <v>983150</v>
      </c>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row>
    <row r="136" spans="1:237" s="37" customFormat="1" ht="60">
      <c r="A136" s="114"/>
      <c r="B136" s="133" t="s">
        <v>365</v>
      </c>
      <c r="C136" s="116"/>
      <c r="D136" s="83">
        <v>20880</v>
      </c>
      <c r="E136" s="83">
        <v>20880</v>
      </c>
      <c r="F136" s="83">
        <v>20880</v>
      </c>
      <c r="G136" s="83">
        <v>20874.72</v>
      </c>
      <c r="H136" s="83">
        <v>0</v>
      </c>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c r="FT136" s="29"/>
      <c r="FU136" s="29"/>
      <c r="FV136" s="29"/>
      <c r="FW136" s="29"/>
      <c r="FX136" s="29"/>
      <c r="FY136" s="29"/>
      <c r="FZ136" s="29"/>
      <c r="GA136" s="29"/>
      <c r="GB136" s="29"/>
      <c r="GC136" s="29"/>
      <c r="GD136" s="29"/>
      <c r="GE136" s="29"/>
      <c r="GF136" s="29"/>
      <c r="GG136" s="29"/>
      <c r="GH136" s="29"/>
      <c r="GI136" s="29"/>
      <c r="GJ136" s="29"/>
      <c r="GK136" s="29"/>
      <c r="GL136" s="29"/>
      <c r="GM136" s="29"/>
      <c r="GN136" s="29"/>
      <c r="GO136" s="29"/>
      <c r="GP136" s="29"/>
      <c r="GQ136" s="29"/>
      <c r="GR136" s="29"/>
      <c r="GS136" s="29"/>
      <c r="GT136" s="29"/>
      <c r="GU136" s="29"/>
      <c r="GV136" s="29"/>
      <c r="GW136" s="29"/>
      <c r="GX136" s="29"/>
      <c r="GY136" s="29"/>
      <c r="GZ136" s="29"/>
      <c r="HA136" s="29"/>
      <c r="HB136" s="29"/>
      <c r="HC136" s="29"/>
      <c r="HD136" s="29"/>
      <c r="HE136" s="29"/>
      <c r="HF136" s="29"/>
      <c r="HG136" s="29"/>
      <c r="HH136" s="29"/>
      <c r="HI136" s="29"/>
      <c r="HJ136" s="29"/>
      <c r="HK136" s="29"/>
      <c r="HL136" s="29"/>
      <c r="HM136" s="29"/>
      <c r="HN136" s="29"/>
      <c r="HO136" s="29"/>
      <c r="HP136" s="29"/>
      <c r="HQ136" s="29"/>
      <c r="HR136" s="29"/>
      <c r="HS136" s="29"/>
      <c r="HT136" s="29"/>
      <c r="HU136" s="29"/>
      <c r="HV136" s="29"/>
      <c r="HW136" s="29"/>
      <c r="HX136" s="29"/>
      <c r="HY136" s="29"/>
      <c r="HZ136" s="29"/>
      <c r="IA136" s="29"/>
      <c r="IB136" s="29"/>
      <c r="IC136" s="29"/>
    </row>
    <row r="137" spans="1:237" s="37" customFormat="1" ht="16.5" customHeight="1">
      <c r="A137" s="114"/>
      <c r="B137" s="133" t="s">
        <v>386</v>
      </c>
      <c r="C137" s="116"/>
      <c r="D137" s="83"/>
      <c r="E137" s="83"/>
      <c r="F137" s="83"/>
      <c r="G137" s="83"/>
      <c r="H137" s="83"/>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c r="FT137" s="29"/>
      <c r="FU137" s="29"/>
      <c r="FV137" s="29"/>
      <c r="FW137" s="29"/>
      <c r="FX137" s="29"/>
      <c r="FY137" s="29"/>
      <c r="FZ137" s="29"/>
      <c r="GA137" s="29"/>
      <c r="GB137" s="29"/>
      <c r="GC137" s="29"/>
      <c r="GD137" s="29"/>
      <c r="GE137" s="29"/>
      <c r="GF137" s="29"/>
      <c r="GG137" s="29"/>
      <c r="GH137" s="29"/>
      <c r="GI137" s="29"/>
      <c r="GJ137" s="29"/>
      <c r="GK137" s="29"/>
      <c r="GL137" s="29"/>
      <c r="GM137" s="29"/>
      <c r="GN137" s="29"/>
      <c r="GO137" s="29"/>
      <c r="GP137" s="29"/>
      <c r="GQ137" s="29"/>
      <c r="GR137" s="29"/>
      <c r="GS137" s="29"/>
      <c r="GT137" s="29"/>
      <c r="GU137" s="29"/>
      <c r="GV137" s="29"/>
      <c r="GW137" s="29"/>
      <c r="GX137" s="29"/>
      <c r="GY137" s="29"/>
      <c r="GZ137" s="29"/>
      <c r="HA137" s="29"/>
      <c r="HB137" s="29"/>
      <c r="HC137" s="29"/>
      <c r="HD137" s="29"/>
      <c r="HE137" s="29"/>
      <c r="HF137" s="29"/>
      <c r="HG137" s="29"/>
      <c r="HH137" s="29"/>
      <c r="HI137" s="29"/>
      <c r="HJ137" s="29"/>
      <c r="HK137" s="29"/>
      <c r="HL137" s="29"/>
      <c r="HM137" s="29"/>
      <c r="HN137" s="29"/>
      <c r="HO137" s="29"/>
      <c r="HP137" s="29"/>
      <c r="HQ137" s="29"/>
      <c r="HR137" s="29"/>
      <c r="HS137" s="29"/>
      <c r="HT137" s="29"/>
      <c r="HU137" s="29"/>
      <c r="HV137" s="29"/>
      <c r="HW137" s="29"/>
      <c r="HX137" s="29"/>
      <c r="HY137" s="29"/>
      <c r="HZ137" s="29"/>
      <c r="IA137" s="29"/>
      <c r="IB137" s="29"/>
      <c r="IC137" s="29"/>
    </row>
    <row r="138" spans="1:237" ht="30">
      <c r="A138" s="110"/>
      <c r="B138" s="133" t="s">
        <v>387</v>
      </c>
      <c r="C138" s="116"/>
      <c r="D138" s="83">
        <v>2954100</v>
      </c>
      <c r="E138" s="83">
        <v>2000390</v>
      </c>
      <c r="F138" s="83">
        <v>2000390</v>
      </c>
      <c r="G138" s="83">
        <v>2000390</v>
      </c>
      <c r="H138" s="83">
        <v>140430</v>
      </c>
    </row>
    <row r="139" spans="1:237" ht="16.5" customHeight="1">
      <c r="A139" s="110"/>
      <c r="B139" s="133" t="s">
        <v>388</v>
      </c>
      <c r="C139" s="116"/>
      <c r="D139" s="116"/>
      <c r="E139" s="116"/>
      <c r="F139" s="116"/>
      <c r="G139" s="116"/>
      <c r="H139" s="116"/>
    </row>
    <row r="140" spans="1:237" s="37" customFormat="1" ht="16.5" customHeight="1">
      <c r="A140" s="114"/>
      <c r="B140" s="133" t="s">
        <v>389</v>
      </c>
      <c r="C140" s="116">
        <f>C141+C142</f>
        <v>0</v>
      </c>
      <c r="D140" s="116">
        <f t="shared" ref="D140:H140" si="48">D141+D142</f>
        <v>1332040</v>
      </c>
      <c r="E140" s="116">
        <f t="shared" si="48"/>
        <v>1175980</v>
      </c>
      <c r="F140" s="116">
        <f t="shared" si="48"/>
        <v>1175980</v>
      </c>
      <c r="G140" s="116">
        <f t="shared" si="48"/>
        <v>1175980</v>
      </c>
      <c r="H140" s="116">
        <f t="shared" si="48"/>
        <v>158230</v>
      </c>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c r="FT140" s="29"/>
      <c r="FU140" s="29"/>
      <c r="FV140" s="29"/>
      <c r="FW140" s="29"/>
      <c r="FX140" s="29"/>
      <c r="FY140" s="29"/>
      <c r="FZ140" s="29"/>
      <c r="GA140" s="29"/>
      <c r="GB140" s="29"/>
      <c r="GC140" s="29"/>
      <c r="GD140" s="29"/>
      <c r="GE140" s="29"/>
      <c r="GF140" s="29"/>
      <c r="GG140" s="29"/>
      <c r="GH140" s="29"/>
      <c r="GI140" s="29"/>
      <c r="GJ140" s="29"/>
      <c r="GK140" s="29"/>
      <c r="GL140" s="29"/>
      <c r="GM140" s="29"/>
      <c r="GN140" s="29"/>
      <c r="GO140" s="29"/>
      <c r="GP140" s="29"/>
      <c r="GQ140" s="29"/>
      <c r="GR140" s="29"/>
      <c r="GS140" s="29"/>
      <c r="GT140" s="29"/>
      <c r="GU140" s="29"/>
      <c r="GV140" s="29"/>
      <c r="GW140" s="29"/>
      <c r="GX140" s="29"/>
      <c r="GY140" s="29"/>
      <c r="GZ140" s="29"/>
      <c r="HA140" s="29"/>
      <c r="HB140" s="29"/>
      <c r="HC140" s="29"/>
      <c r="HD140" s="29"/>
      <c r="HE140" s="29"/>
      <c r="HF140" s="29"/>
      <c r="HG140" s="29"/>
      <c r="HH140" s="29"/>
      <c r="HI140" s="29"/>
      <c r="HJ140" s="29"/>
      <c r="HK140" s="29"/>
      <c r="HL140" s="29"/>
      <c r="HM140" s="29"/>
      <c r="HN140" s="29"/>
      <c r="HO140" s="29"/>
      <c r="HP140" s="29"/>
      <c r="HQ140" s="29"/>
      <c r="HR140" s="29"/>
      <c r="HS140" s="29"/>
      <c r="HT140" s="29"/>
      <c r="HU140" s="29"/>
      <c r="HV140" s="29"/>
      <c r="HW140" s="29"/>
      <c r="HX140" s="29"/>
      <c r="HY140" s="29"/>
      <c r="HZ140" s="29"/>
      <c r="IA140" s="29"/>
      <c r="IB140" s="29"/>
      <c r="IC140" s="29"/>
    </row>
    <row r="141" spans="1:237" s="37" customFormat="1" ht="16.5" customHeight="1">
      <c r="A141" s="114"/>
      <c r="B141" s="133" t="s">
        <v>363</v>
      </c>
      <c r="C141" s="116"/>
      <c r="D141" s="83">
        <v>1332040</v>
      </c>
      <c r="E141" s="83">
        <v>1175980</v>
      </c>
      <c r="F141" s="83">
        <v>1175980</v>
      </c>
      <c r="G141" s="83">
        <v>1175980</v>
      </c>
      <c r="H141" s="83">
        <v>158230</v>
      </c>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c r="FT141" s="29"/>
      <c r="FU141" s="29"/>
      <c r="FV141" s="29"/>
      <c r="FW141" s="29"/>
      <c r="FX141" s="29"/>
      <c r="FY141" s="29"/>
      <c r="FZ141" s="29"/>
      <c r="GA141" s="29"/>
      <c r="GB141" s="29"/>
      <c r="GC141" s="29"/>
      <c r="GD141" s="29"/>
      <c r="GE141" s="29"/>
      <c r="GF141" s="29"/>
      <c r="GG141" s="29"/>
      <c r="GH141" s="29"/>
      <c r="GI141" s="29"/>
      <c r="GJ141" s="29"/>
      <c r="GK141" s="29"/>
      <c r="GL141" s="29"/>
      <c r="GM141" s="29"/>
      <c r="GN141" s="29"/>
      <c r="GO141" s="29"/>
      <c r="GP141" s="29"/>
      <c r="GQ141" s="29"/>
      <c r="GR141" s="29"/>
      <c r="GS141" s="29"/>
      <c r="GT141" s="29"/>
      <c r="GU141" s="29"/>
      <c r="GV141" s="29"/>
      <c r="GW141" s="29"/>
      <c r="GX141" s="29"/>
      <c r="GY141" s="29"/>
      <c r="GZ141" s="29"/>
      <c r="HA141" s="29"/>
      <c r="HB141" s="29"/>
      <c r="HC141" s="29"/>
      <c r="HD141" s="29"/>
      <c r="HE141" s="29"/>
      <c r="HF141" s="29"/>
      <c r="HG141" s="29"/>
      <c r="HH141" s="29"/>
      <c r="HI141" s="29"/>
      <c r="HJ141" s="29"/>
      <c r="HK141" s="29"/>
      <c r="HL141" s="29"/>
      <c r="HM141" s="29"/>
      <c r="HN141" s="29"/>
      <c r="HO141" s="29"/>
      <c r="HP141" s="29"/>
      <c r="HQ141" s="29"/>
      <c r="HR141" s="29"/>
      <c r="HS141" s="29"/>
      <c r="HT141" s="29"/>
      <c r="HU141" s="29"/>
      <c r="HV141" s="29"/>
      <c r="HW141" s="29"/>
      <c r="HX141" s="29"/>
      <c r="HY141" s="29"/>
      <c r="HZ141" s="29"/>
      <c r="IA141" s="29"/>
      <c r="IB141" s="29"/>
      <c r="IC141" s="29"/>
    </row>
    <row r="142" spans="1:237" s="37" customFormat="1" ht="60">
      <c r="A142" s="114"/>
      <c r="B142" s="133" t="s">
        <v>365</v>
      </c>
      <c r="C142" s="116"/>
      <c r="D142" s="116"/>
      <c r="E142" s="116"/>
      <c r="F142" s="116"/>
      <c r="G142" s="116"/>
      <c r="H142" s="116"/>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29"/>
      <c r="FW142" s="29"/>
      <c r="FX142" s="29"/>
      <c r="FY142" s="29"/>
      <c r="FZ142" s="29"/>
      <c r="GA142" s="29"/>
      <c r="GB142" s="29"/>
      <c r="GC142" s="29"/>
      <c r="GD142" s="29"/>
      <c r="GE142" s="29"/>
      <c r="GF142" s="29"/>
      <c r="GG142" s="29"/>
      <c r="GH142" s="29"/>
      <c r="GI142" s="29"/>
      <c r="GJ142" s="29"/>
      <c r="GK142" s="29"/>
      <c r="GL142" s="29"/>
      <c r="GM142" s="29"/>
      <c r="GN142" s="29"/>
      <c r="GO142" s="29"/>
      <c r="GP142" s="29"/>
      <c r="GQ142" s="29"/>
      <c r="GR142" s="29"/>
      <c r="GS142" s="29"/>
      <c r="GT142" s="29"/>
      <c r="GU142" s="29"/>
      <c r="GV142" s="29"/>
      <c r="GW142" s="29"/>
      <c r="GX142" s="29"/>
      <c r="GY142" s="29"/>
      <c r="GZ142" s="29"/>
      <c r="HA142" s="29"/>
      <c r="HB142" s="29"/>
      <c r="HC142" s="29"/>
      <c r="HD142" s="29"/>
      <c r="HE142" s="29"/>
      <c r="HF142" s="29"/>
      <c r="HG142" s="29"/>
      <c r="HH142" s="29"/>
      <c r="HI142" s="29"/>
      <c r="HJ142" s="29"/>
      <c r="HK142" s="29"/>
      <c r="HL142" s="29"/>
      <c r="HM142" s="29"/>
      <c r="HN142" s="29"/>
      <c r="HO142" s="29"/>
      <c r="HP142" s="29"/>
      <c r="HQ142" s="29"/>
      <c r="HR142" s="29"/>
      <c r="HS142" s="29"/>
      <c r="HT142" s="29"/>
      <c r="HU142" s="29"/>
      <c r="HV142" s="29"/>
      <c r="HW142" s="29"/>
      <c r="HX142" s="29"/>
      <c r="HY142" s="29"/>
      <c r="HZ142" s="29"/>
      <c r="IA142" s="29"/>
      <c r="IB142" s="29"/>
      <c r="IC142" s="29"/>
    </row>
    <row r="143" spans="1:237" s="37" customFormat="1">
      <c r="A143" s="114"/>
      <c r="B143" s="133" t="s">
        <v>518</v>
      </c>
      <c r="C143" s="116"/>
      <c r="D143" s="116"/>
      <c r="E143" s="116"/>
      <c r="F143" s="116"/>
      <c r="G143" s="116"/>
      <c r="H143" s="116"/>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c r="FT143" s="29"/>
      <c r="FU143" s="29"/>
      <c r="FV143" s="29"/>
      <c r="FW143" s="29"/>
      <c r="FX143" s="29"/>
      <c r="FY143" s="29"/>
      <c r="FZ143" s="29"/>
      <c r="GA143" s="29"/>
      <c r="GB143" s="29"/>
      <c r="GC143" s="29"/>
      <c r="GD143" s="29"/>
      <c r="GE143" s="29"/>
      <c r="GF143" s="29"/>
      <c r="GG143" s="29"/>
      <c r="GH143" s="29"/>
      <c r="GI143" s="29"/>
      <c r="GJ143" s="29"/>
      <c r="GK143" s="29"/>
      <c r="GL143" s="29"/>
      <c r="GM143" s="29"/>
      <c r="GN143" s="29"/>
      <c r="GO143" s="29"/>
      <c r="GP143" s="29"/>
      <c r="GQ143" s="29"/>
      <c r="GR143" s="29"/>
      <c r="GS143" s="29"/>
      <c r="GT143" s="29"/>
      <c r="GU143" s="29"/>
      <c r="GV143" s="29"/>
      <c r="GW143" s="29"/>
      <c r="GX143" s="29"/>
      <c r="GY143" s="29"/>
      <c r="GZ143" s="29"/>
      <c r="HA143" s="29"/>
      <c r="HB143" s="29"/>
      <c r="HC143" s="29"/>
      <c r="HD143" s="29"/>
      <c r="HE143" s="29"/>
      <c r="HF143" s="29"/>
      <c r="HG143" s="29"/>
      <c r="HH143" s="29"/>
      <c r="HI143" s="29"/>
      <c r="HJ143" s="29"/>
      <c r="HK143" s="29"/>
      <c r="HL143" s="29"/>
      <c r="HM143" s="29"/>
      <c r="HN143" s="29"/>
      <c r="HO143" s="29"/>
      <c r="HP143" s="29"/>
      <c r="HQ143" s="29"/>
      <c r="HR143" s="29"/>
      <c r="HS143" s="29"/>
      <c r="HT143" s="29"/>
      <c r="HU143" s="29"/>
      <c r="HV143" s="29"/>
      <c r="HW143" s="29"/>
      <c r="HX143" s="29"/>
      <c r="HY143" s="29"/>
      <c r="HZ143" s="29"/>
      <c r="IA143" s="29"/>
      <c r="IB143" s="29"/>
      <c r="IC143" s="29"/>
    </row>
    <row r="144" spans="1:237" s="37" customFormat="1" ht="16.5" customHeight="1">
      <c r="A144" s="114"/>
      <c r="B144" s="117" t="s">
        <v>356</v>
      </c>
      <c r="C144" s="116"/>
      <c r="D144" s="116"/>
      <c r="E144" s="116"/>
      <c r="F144" s="116"/>
      <c r="G144" s="116"/>
      <c r="H144" s="116"/>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29"/>
      <c r="GV144" s="29"/>
      <c r="GW144" s="29"/>
      <c r="GX144" s="29"/>
      <c r="GY144" s="29"/>
      <c r="GZ144" s="29"/>
      <c r="HA144" s="29"/>
      <c r="HB144" s="29"/>
      <c r="HC144" s="29"/>
      <c r="HD144" s="29"/>
      <c r="HE144" s="29"/>
      <c r="HF144" s="29"/>
      <c r="HG144" s="29"/>
      <c r="HH144" s="29"/>
      <c r="HI144" s="29"/>
      <c r="HJ144" s="29"/>
      <c r="HK144" s="29"/>
      <c r="HL144" s="29"/>
      <c r="HM144" s="29"/>
      <c r="HN144" s="29"/>
      <c r="HO144" s="29"/>
      <c r="HP144" s="29"/>
      <c r="HQ144" s="29"/>
      <c r="HR144" s="29"/>
      <c r="HS144" s="29"/>
      <c r="HT144" s="29"/>
      <c r="HU144" s="29"/>
      <c r="HV144" s="29"/>
      <c r="HW144" s="29"/>
      <c r="HX144" s="29"/>
      <c r="HY144" s="29"/>
      <c r="HZ144" s="29"/>
      <c r="IA144" s="29"/>
      <c r="IB144" s="29"/>
      <c r="IC144" s="29"/>
    </row>
    <row r="145" spans="1:243" s="37" customFormat="1" ht="30">
      <c r="A145" s="114" t="s">
        <v>390</v>
      </c>
      <c r="B145" s="112" t="s">
        <v>391</v>
      </c>
      <c r="C145" s="116">
        <f t="shared" ref="C145:H145" si="49">C146+C149+C152+C155+C158+C159+C160+C163+C164+C167</f>
        <v>0</v>
      </c>
      <c r="D145" s="116">
        <f t="shared" si="49"/>
        <v>8868450</v>
      </c>
      <c r="E145" s="116">
        <f t="shared" si="49"/>
        <v>7899940</v>
      </c>
      <c r="F145" s="116">
        <f t="shared" si="49"/>
        <v>7899940</v>
      </c>
      <c r="G145" s="116">
        <f t="shared" si="49"/>
        <v>7899933.0199999996</v>
      </c>
      <c r="H145" s="116">
        <f t="shared" si="49"/>
        <v>549070</v>
      </c>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c r="FT145" s="29"/>
      <c r="FU145" s="29"/>
      <c r="FV145" s="29"/>
      <c r="FW145" s="29"/>
      <c r="FX145" s="29"/>
      <c r="FY145" s="29"/>
      <c r="FZ145" s="29"/>
      <c r="GA145" s="29"/>
      <c r="GB145" s="29"/>
      <c r="GC145" s="29"/>
      <c r="GD145" s="29"/>
      <c r="GE145" s="29"/>
      <c r="GF145" s="29"/>
      <c r="GG145" s="29"/>
      <c r="GH145" s="29"/>
      <c r="GI145" s="29"/>
      <c r="GJ145" s="29"/>
      <c r="GK145" s="29"/>
      <c r="GL145" s="29"/>
      <c r="GM145" s="29"/>
      <c r="GN145" s="29"/>
      <c r="GO145" s="29"/>
      <c r="GP145" s="29"/>
      <c r="GQ145" s="29"/>
      <c r="GR145" s="29"/>
      <c r="GS145" s="29"/>
      <c r="GT145" s="29"/>
      <c r="GU145" s="29"/>
      <c r="GV145" s="29"/>
      <c r="GW145" s="29"/>
      <c r="GX145" s="29"/>
      <c r="GY145" s="29"/>
      <c r="GZ145" s="29"/>
      <c r="HA145" s="29"/>
      <c r="HB145" s="29"/>
      <c r="HC145" s="29"/>
      <c r="HD145" s="29"/>
      <c r="HE145" s="29"/>
      <c r="HF145" s="29"/>
      <c r="HG145" s="29"/>
      <c r="HH145" s="29"/>
      <c r="HI145" s="29"/>
      <c r="HJ145" s="29"/>
      <c r="HK145" s="29"/>
      <c r="HL145" s="29"/>
      <c r="HM145" s="29"/>
      <c r="HN145" s="29"/>
      <c r="HO145" s="29"/>
      <c r="HP145" s="29"/>
      <c r="HQ145" s="29"/>
      <c r="HR145" s="29"/>
      <c r="HS145" s="29"/>
      <c r="HT145" s="29"/>
      <c r="HU145" s="29"/>
      <c r="HV145" s="29"/>
      <c r="HW145" s="29"/>
      <c r="HX145" s="29"/>
      <c r="HY145" s="29"/>
      <c r="HZ145" s="29"/>
      <c r="IA145" s="29"/>
      <c r="IB145" s="29"/>
      <c r="IC145" s="29"/>
    </row>
    <row r="146" spans="1:243" s="37" customFormat="1">
      <c r="A146" s="114"/>
      <c r="B146" s="115" t="s">
        <v>379</v>
      </c>
      <c r="C146" s="116">
        <f t="shared" ref="C146:H146" si="50">C147+C148</f>
        <v>0</v>
      </c>
      <c r="D146" s="116">
        <f t="shared" si="50"/>
        <v>2615320</v>
      </c>
      <c r="E146" s="116">
        <f t="shared" si="50"/>
        <v>2717290</v>
      </c>
      <c r="F146" s="116">
        <f t="shared" si="50"/>
        <v>2717290</v>
      </c>
      <c r="G146" s="116">
        <f t="shared" si="50"/>
        <v>2717290</v>
      </c>
      <c r="H146" s="116">
        <f t="shared" si="50"/>
        <v>170040</v>
      </c>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row>
    <row r="147" spans="1:243" s="37" customFormat="1">
      <c r="A147" s="114"/>
      <c r="B147" s="115" t="s">
        <v>363</v>
      </c>
      <c r="C147" s="116"/>
      <c r="D147" s="83">
        <f>2615320-1800</f>
        <v>2613520</v>
      </c>
      <c r="E147" s="83">
        <f>2717290-1800</f>
        <v>2715490</v>
      </c>
      <c r="F147" s="83">
        <f>2717290-1800</f>
        <v>2715490</v>
      </c>
      <c r="G147" s="83">
        <v>2715490</v>
      </c>
      <c r="H147" s="83">
        <v>170040</v>
      </c>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29"/>
      <c r="FW147" s="29"/>
      <c r="FX147" s="29"/>
      <c r="FY147" s="29"/>
      <c r="FZ147" s="29"/>
      <c r="GA147" s="29"/>
      <c r="GB147" s="29"/>
      <c r="GC147" s="29"/>
      <c r="GD147" s="29"/>
      <c r="GE147" s="29"/>
      <c r="GF147" s="29"/>
      <c r="GG147" s="29"/>
      <c r="GH147" s="29"/>
      <c r="GI147" s="29"/>
      <c r="GJ147" s="29"/>
      <c r="GK147" s="29"/>
      <c r="GL147" s="29"/>
      <c r="GM147" s="29"/>
      <c r="GN147" s="29"/>
      <c r="GO147" s="29"/>
      <c r="GP147" s="29"/>
      <c r="GQ147" s="29"/>
      <c r="GR147" s="29"/>
      <c r="GS147" s="29"/>
      <c r="GT147" s="29"/>
      <c r="GU147" s="29"/>
      <c r="GV147" s="29"/>
      <c r="GW147" s="29"/>
      <c r="GX147" s="29"/>
      <c r="GY147" s="29"/>
      <c r="GZ147" s="29"/>
      <c r="HA147" s="29"/>
      <c r="HB147" s="29"/>
      <c r="HC147" s="29"/>
      <c r="HD147" s="29"/>
      <c r="HE147" s="29"/>
      <c r="HF147" s="29"/>
      <c r="HG147" s="29"/>
      <c r="HH147" s="29"/>
      <c r="HI147" s="29"/>
      <c r="HJ147" s="29"/>
      <c r="HK147" s="29"/>
      <c r="HL147" s="29"/>
      <c r="HM147" s="29"/>
      <c r="HN147" s="29"/>
      <c r="HO147" s="29"/>
      <c r="HP147" s="29"/>
      <c r="HQ147" s="29"/>
      <c r="HR147" s="29"/>
      <c r="HS147" s="29"/>
      <c r="HT147" s="29"/>
      <c r="HU147" s="29"/>
      <c r="HV147" s="29"/>
      <c r="HW147" s="29"/>
      <c r="HX147" s="29"/>
      <c r="HY147" s="29"/>
      <c r="HZ147" s="29"/>
      <c r="IA147" s="29"/>
      <c r="IB147" s="29"/>
      <c r="IC147" s="29"/>
    </row>
    <row r="148" spans="1:243" s="37" customFormat="1" ht="71.45" customHeight="1">
      <c r="A148" s="114"/>
      <c r="B148" s="115" t="s">
        <v>365</v>
      </c>
      <c r="C148" s="116"/>
      <c r="D148" s="83">
        <v>1800</v>
      </c>
      <c r="E148" s="83">
        <v>1800</v>
      </c>
      <c r="F148" s="83">
        <v>1800</v>
      </c>
      <c r="G148" s="83">
        <v>1800</v>
      </c>
      <c r="H148" s="83">
        <v>0</v>
      </c>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29"/>
      <c r="GV148" s="29"/>
      <c r="GW148" s="29"/>
      <c r="GX148" s="29"/>
      <c r="GY148" s="29"/>
      <c r="GZ148" s="29"/>
      <c r="HA148" s="29"/>
      <c r="HB148" s="29"/>
      <c r="HC148" s="29"/>
      <c r="HD148" s="29"/>
      <c r="HE148" s="29"/>
      <c r="HF148" s="29"/>
      <c r="HG148" s="29"/>
      <c r="HH148" s="29"/>
      <c r="HI148" s="29"/>
      <c r="HJ148" s="29"/>
      <c r="HK148" s="29"/>
      <c r="HL148" s="29"/>
      <c r="HM148" s="29"/>
      <c r="HN148" s="29"/>
      <c r="HO148" s="29"/>
      <c r="HP148" s="29"/>
      <c r="HQ148" s="29"/>
      <c r="HR148" s="29"/>
      <c r="HS148" s="29"/>
      <c r="HT148" s="29"/>
      <c r="HU148" s="29"/>
      <c r="HV148" s="29"/>
      <c r="HW148" s="29"/>
      <c r="HX148" s="29"/>
      <c r="HY148" s="29"/>
      <c r="HZ148" s="29"/>
      <c r="IA148" s="29"/>
      <c r="IB148" s="29"/>
      <c r="IC148" s="29"/>
    </row>
    <row r="149" spans="1:243" s="37" customFormat="1" ht="30">
      <c r="A149" s="114"/>
      <c r="B149" s="135" t="s">
        <v>392</v>
      </c>
      <c r="C149" s="116">
        <f t="shared" ref="C149:H149" si="51">C150+C151</f>
        <v>0</v>
      </c>
      <c r="D149" s="116">
        <f t="shared" si="51"/>
        <v>3804860</v>
      </c>
      <c r="E149" s="116">
        <f t="shared" si="51"/>
        <v>3198490</v>
      </c>
      <c r="F149" s="116">
        <f t="shared" si="51"/>
        <v>3198490</v>
      </c>
      <c r="G149" s="116">
        <f t="shared" si="51"/>
        <v>3198483.02</v>
      </c>
      <c r="H149" s="116">
        <f t="shared" si="51"/>
        <v>206340</v>
      </c>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29"/>
      <c r="GV149" s="29"/>
      <c r="GW149" s="29"/>
      <c r="GX149" s="29"/>
      <c r="GY149" s="29"/>
      <c r="GZ149" s="29"/>
      <c r="HA149" s="29"/>
      <c r="HB149" s="29"/>
      <c r="HC149" s="29"/>
      <c r="HD149" s="29"/>
      <c r="HE149" s="29"/>
      <c r="HF149" s="29"/>
      <c r="HG149" s="29"/>
      <c r="HH149" s="29"/>
      <c r="HI149" s="29"/>
      <c r="HJ149" s="29"/>
      <c r="HK149" s="29"/>
      <c r="HL149" s="29"/>
      <c r="HM149" s="29"/>
      <c r="HN149" s="29"/>
      <c r="HO149" s="29"/>
      <c r="HP149" s="29"/>
      <c r="HQ149" s="29"/>
      <c r="HR149" s="29"/>
      <c r="HS149" s="29"/>
      <c r="HT149" s="29"/>
      <c r="HU149" s="29"/>
      <c r="HV149" s="29"/>
      <c r="HW149" s="29"/>
      <c r="HX149" s="29"/>
      <c r="HY149" s="29"/>
      <c r="HZ149" s="29"/>
      <c r="IA149" s="29"/>
      <c r="IB149" s="29"/>
      <c r="IC149" s="29"/>
    </row>
    <row r="150" spans="1:243" s="37" customFormat="1" ht="16.5" customHeight="1">
      <c r="A150" s="114"/>
      <c r="B150" s="135" t="s">
        <v>363</v>
      </c>
      <c r="C150" s="116"/>
      <c r="D150" s="83">
        <f>3804860-6750</f>
        <v>3798110</v>
      </c>
      <c r="E150" s="83">
        <f>3198490-6750</f>
        <v>3191740</v>
      </c>
      <c r="F150" s="83">
        <f>3198490-6750</f>
        <v>3191740</v>
      </c>
      <c r="G150" s="83">
        <v>3191740</v>
      </c>
      <c r="H150" s="83">
        <v>206340</v>
      </c>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29"/>
      <c r="FW150" s="29"/>
      <c r="FX150" s="29"/>
      <c r="FY150" s="29"/>
      <c r="FZ150" s="29"/>
      <c r="GA150" s="29"/>
      <c r="GB150" s="29"/>
      <c r="GC150" s="29"/>
      <c r="GD150" s="29"/>
      <c r="GE150" s="29"/>
      <c r="GF150" s="29"/>
      <c r="GG150" s="29"/>
      <c r="GH150" s="29"/>
      <c r="GI150" s="29"/>
      <c r="GJ150" s="29"/>
      <c r="GK150" s="29"/>
      <c r="GL150" s="29"/>
      <c r="GM150" s="29"/>
      <c r="GN150" s="29"/>
      <c r="GO150" s="29"/>
      <c r="GP150" s="29"/>
      <c r="GQ150" s="29"/>
      <c r="GR150" s="29"/>
      <c r="GS150" s="29"/>
      <c r="GT150" s="29"/>
      <c r="GU150" s="29"/>
      <c r="GV150" s="29"/>
      <c r="GW150" s="29"/>
      <c r="GX150" s="29"/>
      <c r="GY150" s="29"/>
      <c r="GZ150" s="29"/>
      <c r="HA150" s="29"/>
      <c r="HB150" s="29"/>
      <c r="HC150" s="29"/>
      <c r="HD150" s="29"/>
      <c r="HE150" s="29"/>
      <c r="HF150" s="29"/>
      <c r="HG150" s="29"/>
      <c r="HH150" s="29"/>
      <c r="HI150" s="29"/>
      <c r="HJ150" s="29"/>
      <c r="HK150" s="29"/>
      <c r="HL150" s="29"/>
      <c r="HM150" s="29"/>
      <c r="HN150" s="29"/>
      <c r="HO150" s="29"/>
      <c r="HP150" s="29"/>
      <c r="HQ150" s="29"/>
      <c r="HR150" s="29"/>
      <c r="HS150" s="29"/>
      <c r="HT150" s="29"/>
      <c r="HU150" s="29"/>
      <c r="HV150" s="29"/>
      <c r="HW150" s="29"/>
      <c r="HX150" s="29"/>
      <c r="HY150" s="29"/>
      <c r="HZ150" s="29"/>
      <c r="IA150" s="29"/>
      <c r="IB150" s="29"/>
      <c r="IC150" s="29"/>
    </row>
    <row r="151" spans="1:243" s="37" customFormat="1" ht="60">
      <c r="A151" s="114"/>
      <c r="B151" s="135" t="s">
        <v>365</v>
      </c>
      <c r="C151" s="116"/>
      <c r="D151" s="83">
        <v>6750</v>
      </c>
      <c r="E151" s="83">
        <v>6750</v>
      </c>
      <c r="F151" s="83">
        <v>6750</v>
      </c>
      <c r="G151" s="83">
        <v>6743.02</v>
      </c>
      <c r="H151" s="83">
        <v>0</v>
      </c>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29"/>
      <c r="GV151" s="29"/>
      <c r="GW151" s="29"/>
      <c r="GX151" s="29"/>
      <c r="GY151" s="29"/>
      <c r="GZ151" s="29"/>
      <c r="HA151" s="29"/>
      <c r="HB151" s="29"/>
      <c r="HC151" s="29"/>
      <c r="HD151" s="29"/>
      <c r="HE151" s="29"/>
      <c r="HF151" s="29"/>
      <c r="HG151" s="29"/>
      <c r="HH151" s="29"/>
      <c r="HI151" s="29"/>
      <c r="HJ151" s="29"/>
      <c r="HK151" s="29"/>
      <c r="HL151" s="29"/>
      <c r="HM151" s="29"/>
      <c r="HN151" s="29"/>
      <c r="HO151" s="29"/>
      <c r="HP151" s="29"/>
      <c r="HQ151" s="29"/>
      <c r="HR151" s="29"/>
      <c r="HS151" s="29"/>
      <c r="HT151" s="29"/>
      <c r="HU151" s="29"/>
      <c r="HV151" s="29"/>
      <c r="HW151" s="29"/>
      <c r="HX151" s="29"/>
      <c r="HY151" s="29"/>
      <c r="HZ151" s="29"/>
      <c r="IA151" s="29"/>
      <c r="IB151" s="29"/>
      <c r="IC151" s="29"/>
    </row>
    <row r="152" spans="1:243" s="37" customFormat="1">
      <c r="A152" s="114"/>
      <c r="B152" s="115" t="s">
        <v>393</v>
      </c>
      <c r="C152" s="116">
        <f t="shared" ref="C152:H152" si="52">C153+C154</f>
        <v>0</v>
      </c>
      <c r="D152" s="116">
        <f t="shared" si="52"/>
        <v>2448270</v>
      </c>
      <c r="E152" s="116">
        <f t="shared" si="52"/>
        <v>1984160</v>
      </c>
      <c r="F152" s="116">
        <f t="shared" si="52"/>
        <v>1984160</v>
      </c>
      <c r="G152" s="116">
        <f t="shared" si="52"/>
        <v>1984160</v>
      </c>
      <c r="H152" s="116">
        <f t="shared" si="52"/>
        <v>172690</v>
      </c>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29"/>
      <c r="FW152" s="29"/>
      <c r="FX152" s="29"/>
      <c r="FY152" s="29"/>
      <c r="FZ152" s="29"/>
      <c r="GA152" s="29"/>
      <c r="GB152" s="29"/>
      <c r="GC152" s="29"/>
      <c r="GD152" s="29"/>
      <c r="GE152" s="29"/>
      <c r="GF152" s="29"/>
      <c r="GG152" s="29"/>
      <c r="GH152" s="29"/>
      <c r="GI152" s="29"/>
      <c r="GJ152" s="29"/>
      <c r="GK152" s="29"/>
      <c r="GL152" s="29"/>
      <c r="GM152" s="29"/>
      <c r="GN152" s="29"/>
      <c r="GO152" s="29"/>
      <c r="GP152" s="29"/>
      <c r="GQ152" s="29"/>
      <c r="GR152" s="29"/>
      <c r="GS152" s="29"/>
      <c r="GT152" s="29"/>
      <c r="GU152" s="29"/>
      <c r="GV152" s="29"/>
      <c r="GW152" s="29"/>
      <c r="GX152" s="29"/>
      <c r="GY152" s="29"/>
      <c r="GZ152" s="29"/>
      <c r="HA152" s="29"/>
      <c r="HB152" s="29"/>
      <c r="HC152" s="29"/>
      <c r="HD152" s="29"/>
      <c r="HE152" s="29"/>
      <c r="HF152" s="29"/>
      <c r="HG152" s="29"/>
      <c r="HH152" s="29"/>
      <c r="HI152" s="29"/>
      <c r="HJ152" s="29"/>
      <c r="HK152" s="29"/>
      <c r="HL152" s="29"/>
      <c r="HM152" s="29"/>
      <c r="HN152" s="29"/>
      <c r="HO152" s="29"/>
      <c r="HP152" s="29"/>
      <c r="HQ152" s="29"/>
      <c r="HR152" s="29"/>
      <c r="HS152" s="29"/>
      <c r="HT152" s="29"/>
      <c r="HU152" s="29"/>
      <c r="HV152" s="29"/>
      <c r="HW152" s="29"/>
      <c r="HX152" s="29"/>
      <c r="HY152" s="29"/>
      <c r="HZ152" s="29"/>
      <c r="IA152" s="29"/>
      <c r="IB152" s="29"/>
      <c r="IC152" s="29"/>
    </row>
    <row r="153" spans="1:243" s="37" customFormat="1" ht="16.5" customHeight="1">
      <c r="A153" s="114"/>
      <c r="B153" s="115" t="s">
        <v>363</v>
      </c>
      <c r="C153" s="116"/>
      <c r="D153" s="83">
        <v>2448270</v>
      </c>
      <c r="E153" s="83">
        <v>1984160</v>
      </c>
      <c r="F153" s="83">
        <v>1984160</v>
      </c>
      <c r="G153" s="83">
        <v>1984160</v>
      </c>
      <c r="H153" s="83">
        <v>172690</v>
      </c>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29"/>
      <c r="FW153" s="29"/>
      <c r="FX153" s="29"/>
      <c r="FY153" s="29"/>
      <c r="FZ153" s="29"/>
      <c r="GA153" s="29"/>
      <c r="GB153" s="29"/>
      <c r="GC153" s="29"/>
      <c r="GD153" s="29"/>
      <c r="GE153" s="29"/>
      <c r="GF153" s="29"/>
      <c r="GG153" s="29"/>
      <c r="GH153" s="29"/>
      <c r="GI153" s="29"/>
      <c r="GJ153" s="29"/>
      <c r="GK153" s="29"/>
      <c r="GL153" s="29"/>
      <c r="GM153" s="29"/>
      <c r="GN153" s="29"/>
      <c r="GO153" s="29"/>
      <c r="GP153" s="29"/>
      <c r="GQ153" s="29"/>
      <c r="GR153" s="29"/>
      <c r="GS153" s="29"/>
      <c r="GT153" s="29"/>
      <c r="GU153" s="29"/>
      <c r="GV153" s="29"/>
      <c r="GW153" s="29"/>
      <c r="GX153" s="29"/>
      <c r="GY153" s="29"/>
      <c r="GZ153" s="29"/>
      <c r="HA153" s="29"/>
      <c r="HB153" s="29"/>
      <c r="HC153" s="29"/>
      <c r="HD153" s="29"/>
      <c r="HE153" s="29"/>
      <c r="HF153" s="29"/>
      <c r="HG153" s="29"/>
      <c r="HH153" s="29"/>
      <c r="HI153" s="29"/>
      <c r="HJ153" s="29"/>
      <c r="HK153" s="29"/>
      <c r="HL153" s="29"/>
      <c r="HM153" s="29"/>
      <c r="HN153" s="29"/>
      <c r="HO153" s="29"/>
      <c r="HP153" s="29"/>
      <c r="HQ153" s="29"/>
      <c r="HR153" s="29"/>
      <c r="HS153" s="29"/>
      <c r="HT153" s="29"/>
      <c r="HU153" s="29"/>
      <c r="HV153" s="29"/>
      <c r="HW153" s="29"/>
      <c r="HX153" s="29"/>
      <c r="HY153" s="29"/>
      <c r="HZ153" s="29"/>
      <c r="IA153" s="29"/>
      <c r="IB153" s="29"/>
      <c r="IC153" s="29"/>
    </row>
    <row r="154" spans="1:243" s="37" customFormat="1" ht="60">
      <c r="A154" s="110"/>
      <c r="B154" s="115" t="s">
        <v>365</v>
      </c>
      <c r="C154" s="116"/>
      <c r="D154" s="83"/>
      <c r="E154" s="83"/>
      <c r="F154" s="83"/>
      <c r="G154" s="83"/>
      <c r="H154" s="83"/>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29"/>
      <c r="FW154" s="29"/>
      <c r="FX154" s="29"/>
      <c r="FY154" s="29"/>
      <c r="FZ154" s="29"/>
      <c r="GA154" s="29"/>
      <c r="GB154" s="29"/>
      <c r="GC154" s="29"/>
      <c r="GD154" s="29"/>
      <c r="GE154" s="29"/>
      <c r="GF154" s="29"/>
      <c r="GG154" s="29"/>
      <c r="GH154" s="29"/>
      <c r="GI154" s="29"/>
      <c r="GJ154" s="29"/>
      <c r="GK154" s="29"/>
      <c r="GL154" s="29"/>
      <c r="GM154" s="29"/>
      <c r="GN154" s="29"/>
      <c r="GO154" s="29"/>
      <c r="GP154" s="29"/>
      <c r="GQ154" s="29"/>
      <c r="GR154" s="29"/>
      <c r="GS154" s="29"/>
      <c r="GT154" s="29"/>
      <c r="GU154" s="29"/>
      <c r="GV154" s="29"/>
      <c r="GW154" s="29"/>
      <c r="GX154" s="29"/>
      <c r="GY154" s="29"/>
      <c r="GZ154" s="29"/>
      <c r="HA154" s="29"/>
      <c r="HB154" s="29"/>
      <c r="HC154" s="29"/>
      <c r="HD154" s="29"/>
      <c r="HE154" s="29"/>
      <c r="HF154" s="29"/>
      <c r="HG154" s="29"/>
      <c r="HH154" s="29"/>
      <c r="HI154" s="29"/>
      <c r="HJ154" s="29"/>
      <c r="HK154" s="29"/>
      <c r="HL154" s="29"/>
      <c r="HM154" s="29"/>
      <c r="HN154" s="29"/>
      <c r="HO154" s="29"/>
      <c r="HP154" s="29"/>
      <c r="HQ154" s="29"/>
      <c r="HR154" s="29"/>
      <c r="HS154" s="29"/>
      <c r="HT154" s="29"/>
      <c r="HU154" s="29"/>
      <c r="HV154" s="29"/>
      <c r="HW154" s="29"/>
      <c r="HX154" s="29"/>
      <c r="HY154" s="29"/>
      <c r="HZ154" s="29"/>
      <c r="IA154" s="29"/>
      <c r="IB154" s="29"/>
      <c r="IC154" s="29"/>
    </row>
    <row r="155" spans="1:243" s="37" customFormat="1" ht="30">
      <c r="A155" s="114"/>
      <c r="B155" s="115" t="s">
        <v>394</v>
      </c>
      <c r="C155" s="116">
        <f>C156+C157</f>
        <v>0</v>
      </c>
      <c r="D155" s="116">
        <f t="shared" ref="D155:H155" si="53">D156+D157</f>
        <v>0</v>
      </c>
      <c r="E155" s="116">
        <f t="shared" si="53"/>
        <v>0</v>
      </c>
      <c r="F155" s="116">
        <f t="shared" si="53"/>
        <v>0</v>
      </c>
      <c r="G155" s="116">
        <f t="shared" si="53"/>
        <v>0</v>
      </c>
      <c r="H155" s="116">
        <f t="shared" si="53"/>
        <v>0</v>
      </c>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29"/>
      <c r="FW155" s="29"/>
      <c r="FX155" s="29"/>
      <c r="FY155" s="29"/>
      <c r="FZ155" s="29"/>
      <c r="GA155" s="29"/>
      <c r="GB155" s="29"/>
      <c r="GC155" s="29"/>
      <c r="GD155" s="29"/>
      <c r="GE155" s="29"/>
      <c r="GF155" s="29"/>
      <c r="GG155" s="29"/>
      <c r="GH155" s="29"/>
      <c r="GI155" s="29"/>
      <c r="GJ155" s="29"/>
      <c r="GK155" s="29"/>
      <c r="GL155" s="29"/>
      <c r="GM155" s="29"/>
      <c r="GN155" s="29"/>
      <c r="GO155" s="29"/>
      <c r="GP155" s="29"/>
      <c r="GQ155" s="29"/>
      <c r="GR155" s="29"/>
      <c r="GS155" s="29"/>
      <c r="GT155" s="29"/>
      <c r="GU155" s="29"/>
      <c r="GV155" s="29"/>
      <c r="GW155" s="29"/>
      <c r="GX155" s="29"/>
      <c r="GY155" s="29"/>
      <c r="GZ155" s="29"/>
      <c r="HA155" s="29"/>
      <c r="HB155" s="29"/>
      <c r="HC155" s="29"/>
      <c r="HD155" s="29"/>
      <c r="HE155" s="29"/>
      <c r="HF155" s="29"/>
      <c r="HG155" s="29"/>
      <c r="HH155" s="29"/>
      <c r="HI155" s="29"/>
      <c r="HJ155" s="29"/>
      <c r="HK155" s="29"/>
      <c r="HL155" s="29"/>
      <c r="HM155" s="29"/>
      <c r="HN155" s="29"/>
      <c r="HO155" s="29"/>
      <c r="HP155" s="29"/>
      <c r="HQ155" s="29"/>
      <c r="HR155" s="29"/>
      <c r="HS155" s="29"/>
      <c r="HT155" s="29"/>
      <c r="HU155" s="29"/>
      <c r="HV155" s="29"/>
      <c r="HW155" s="29"/>
      <c r="HX155" s="29"/>
      <c r="HY155" s="29"/>
      <c r="HZ155" s="29"/>
      <c r="IA155" s="29"/>
      <c r="IB155" s="29"/>
      <c r="IC155" s="29"/>
    </row>
    <row r="156" spans="1:243" s="37" customFormat="1">
      <c r="A156" s="114"/>
      <c r="B156" s="115" t="s">
        <v>363</v>
      </c>
      <c r="C156" s="116"/>
      <c r="D156" s="116"/>
      <c r="E156" s="116"/>
      <c r="F156" s="116"/>
      <c r="G156" s="116"/>
      <c r="H156" s="116"/>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row>
    <row r="157" spans="1:243" s="37" customFormat="1" ht="60">
      <c r="A157" s="114"/>
      <c r="B157" s="115" t="s">
        <v>365</v>
      </c>
      <c r="C157" s="116"/>
      <c r="D157" s="116"/>
      <c r="E157" s="116"/>
      <c r="F157" s="116"/>
      <c r="G157" s="116"/>
      <c r="H157" s="116"/>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M157" s="29"/>
      <c r="EN157" s="29"/>
      <c r="EO157" s="29"/>
      <c r="EP157" s="29"/>
      <c r="EQ157" s="29"/>
      <c r="ER157" s="29"/>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c r="FO157" s="29"/>
      <c r="FP157" s="29"/>
      <c r="FQ157" s="29"/>
      <c r="FR157" s="29"/>
      <c r="FS157" s="29"/>
      <c r="FT157" s="29"/>
      <c r="FU157" s="29"/>
      <c r="FV157" s="29"/>
      <c r="FW157" s="29"/>
      <c r="FX157" s="29"/>
      <c r="FY157" s="29"/>
      <c r="FZ157" s="29"/>
      <c r="GA157" s="29"/>
      <c r="GB157" s="29"/>
      <c r="GC157" s="29"/>
      <c r="GD157" s="29"/>
      <c r="GE157" s="29"/>
      <c r="GF157" s="29"/>
      <c r="GG157" s="29"/>
      <c r="GH157" s="29"/>
      <c r="GI157" s="29"/>
      <c r="GJ157" s="29"/>
      <c r="GK157" s="29"/>
      <c r="GL157" s="29"/>
      <c r="GM157" s="29"/>
      <c r="GN157" s="29"/>
      <c r="GO157" s="29"/>
      <c r="GP157" s="29"/>
      <c r="GQ157" s="29"/>
      <c r="GR157" s="29"/>
      <c r="GS157" s="29"/>
      <c r="GT157" s="29"/>
      <c r="GU157" s="29"/>
      <c r="GV157" s="29"/>
      <c r="GW157" s="29"/>
      <c r="GX157" s="29"/>
      <c r="GY157" s="29"/>
      <c r="GZ157" s="29"/>
      <c r="HA157" s="29"/>
      <c r="HB157" s="29"/>
      <c r="HC157" s="29"/>
      <c r="HD157" s="29"/>
      <c r="HE157" s="29"/>
      <c r="HF157" s="29"/>
      <c r="HG157" s="29"/>
      <c r="HH157" s="29"/>
      <c r="HI157" s="29"/>
      <c r="HJ157" s="29"/>
      <c r="HK157" s="29"/>
      <c r="HL157" s="29"/>
      <c r="HM157" s="29"/>
      <c r="HN157" s="29"/>
      <c r="HO157" s="29"/>
      <c r="HP157" s="29"/>
      <c r="HQ157" s="29"/>
      <c r="HR157" s="29"/>
      <c r="HS157" s="29"/>
      <c r="HT157" s="29"/>
      <c r="HU157" s="29"/>
      <c r="HV157" s="29"/>
      <c r="HW157" s="29"/>
      <c r="HX157" s="29"/>
      <c r="HY157" s="29"/>
      <c r="HZ157" s="29"/>
      <c r="IA157" s="29"/>
      <c r="IB157" s="29"/>
      <c r="IC157" s="29"/>
    </row>
    <row r="158" spans="1:243" s="37" customFormat="1" ht="16.5" customHeight="1">
      <c r="A158" s="114"/>
      <c r="B158" s="115" t="s">
        <v>395</v>
      </c>
      <c r="C158" s="116"/>
      <c r="D158" s="116"/>
      <c r="E158" s="116"/>
      <c r="F158" s="116"/>
      <c r="G158" s="116"/>
      <c r="H158" s="116"/>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c r="GN158" s="29"/>
      <c r="GO158" s="29"/>
      <c r="GP158" s="29"/>
      <c r="GQ158" s="29"/>
      <c r="GR158" s="29"/>
      <c r="GS158" s="29"/>
      <c r="GT158" s="29"/>
      <c r="GU158" s="29"/>
      <c r="GV158" s="29"/>
      <c r="GW158" s="29"/>
      <c r="GX158" s="29"/>
      <c r="GY158" s="29"/>
      <c r="GZ158" s="29"/>
      <c r="HA158" s="29"/>
      <c r="HB158" s="29"/>
      <c r="HC158" s="29"/>
      <c r="HD158" s="29"/>
      <c r="HE158" s="29"/>
      <c r="HF158" s="29"/>
      <c r="HG158" s="29"/>
      <c r="HH158" s="29"/>
      <c r="HI158" s="29"/>
      <c r="HJ158" s="29"/>
      <c r="HK158" s="29"/>
      <c r="HL158" s="29"/>
      <c r="HM158" s="29"/>
      <c r="HN158" s="29"/>
      <c r="HO158" s="29"/>
      <c r="HP158" s="29"/>
      <c r="HQ158" s="29"/>
      <c r="HR158" s="29"/>
      <c r="HS158" s="29"/>
      <c r="HT158" s="29"/>
      <c r="HU158" s="29"/>
      <c r="HV158" s="29"/>
      <c r="HW158" s="29"/>
      <c r="HX158" s="29"/>
      <c r="HY158" s="29"/>
      <c r="HZ158" s="29"/>
      <c r="IA158" s="29"/>
      <c r="IB158" s="29"/>
      <c r="IC158" s="29"/>
    </row>
    <row r="159" spans="1:243" ht="16.5" customHeight="1">
      <c r="A159" s="114"/>
      <c r="B159" s="115" t="s">
        <v>376</v>
      </c>
      <c r="C159" s="116"/>
      <c r="D159" s="116"/>
      <c r="E159" s="116"/>
      <c r="F159" s="116"/>
      <c r="G159" s="116"/>
      <c r="H159" s="116"/>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c r="CU159" s="37"/>
      <c r="CV159" s="37"/>
      <c r="CW159" s="37"/>
      <c r="CX159" s="37"/>
      <c r="CY159" s="37"/>
      <c r="CZ159" s="37"/>
      <c r="DA159" s="37"/>
      <c r="DB159" s="37"/>
      <c r="DC159" s="37"/>
      <c r="DD159" s="37"/>
      <c r="DE159" s="37"/>
      <c r="DF159" s="37"/>
      <c r="DG159" s="37"/>
      <c r="DH159" s="37"/>
      <c r="DI159" s="37"/>
      <c r="DJ159" s="37"/>
      <c r="DK159" s="37"/>
      <c r="DL159" s="37"/>
      <c r="DM159" s="37"/>
      <c r="DN159" s="37"/>
      <c r="DO159" s="37"/>
      <c r="DP159" s="37"/>
      <c r="DQ159" s="37"/>
      <c r="DR159" s="37"/>
      <c r="DS159" s="37"/>
      <c r="DT159" s="37"/>
      <c r="DU159" s="37"/>
      <c r="DV159" s="37"/>
      <c r="DW159" s="37"/>
      <c r="DX159" s="37"/>
      <c r="DY159" s="37"/>
      <c r="DZ159" s="37"/>
      <c r="EA159" s="37"/>
      <c r="EB159" s="37"/>
      <c r="EC159" s="37"/>
      <c r="ED159" s="37"/>
      <c r="EE159" s="37"/>
      <c r="EF159" s="37"/>
      <c r="EG159" s="37"/>
      <c r="EH159" s="37"/>
      <c r="EI159" s="37"/>
      <c r="EJ159" s="37"/>
      <c r="EK159" s="37"/>
      <c r="EL159" s="37"/>
      <c r="EM159" s="37"/>
      <c r="EN159" s="37"/>
      <c r="EO159" s="37"/>
      <c r="EP159" s="37"/>
      <c r="EQ159" s="37"/>
      <c r="ER159" s="37"/>
      <c r="ES159" s="37"/>
      <c r="ET159" s="37"/>
      <c r="EU159" s="37"/>
      <c r="EV159" s="37"/>
      <c r="EW159" s="37"/>
      <c r="EX159" s="37"/>
      <c r="EY159" s="37"/>
      <c r="EZ159" s="37"/>
      <c r="FA159" s="37"/>
      <c r="FB159" s="37"/>
      <c r="FC159" s="37"/>
      <c r="FD159" s="37"/>
      <c r="FE159" s="37"/>
      <c r="FF159" s="37"/>
      <c r="FG159" s="37"/>
      <c r="FH159" s="37"/>
      <c r="FI159" s="37"/>
      <c r="FJ159" s="37"/>
      <c r="FK159" s="37"/>
      <c r="FL159" s="37"/>
      <c r="FM159" s="37"/>
      <c r="FN159" s="37"/>
      <c r="FO159" s="37"/>
      <c r="FP159" s="37"/>
      <c r="FQ159" s="37"/>
      <c r="FR159" s="37"/>
      <c r="FS159" s="37"/>
      <c r="FT159" s="37"/>
      <c r="FU159" s="37"/>
      <c r="FV159" s="37"/>
      <c r="FW159" s="37"/>
      <c r="FX159" s="37"/>
      <c r="FY159" s="37"/>
      <c r="FZ159" s="37"/>
      <c r="GA159" s="37"/>
      <c r="GB159" s="37"/>
      <c r="GC159" s="37"/>
      <c r="GD159" s="37"/>
      <c r="GE159" s="37"/>
      <c r="GF159" s="37"/>
      <c r="GG159" s="37"/>
      <c r="GH159" s="37"/>
      <c r="GI159" s="37"/>
      <c r="GJ159" s="37"/>
      <c r="GK159" s="37"/>
      <c r="GL159" s="37"/>
      <c r="GM159" s="37"/>
      <c r="GN159" s="37"/>
      <c r="GO159" s="37"/>
      <c r="GP159" s="37"/>
      <c r="GQ159" s="37"/>
      <c r="GR159" s="37"/>
      <c r="GS159" s="37"/>
      <c r="GT159" s="37"/>
      <c r="GU159" s="37"/>
      <c r="GV159" s="37"/>
      <c r="GW159" s="37"/>
      <c r="GX159" s="37"/>
      <c r="GY159" s="37"/>
      <c r="GZ159" s="37"/>
      <c r="HA159" s="37"/>
      <c r="HB159" s="37"/>
      <c r="HC159" s="37"/>
      <c r="HD159" s="37"/>
      <c r="HE159" s="37"/>
      <c r="HF159" s="37"/>
      <c r="HG159" s="37"/>
      <c r="HH159" s="37"/>
      <c r="HI159" s="37"/>
      <c r="HJ159" s="37"/>
      <c r="HK159" s="37"/>
      <c r="HL159" s="37"/>
      <c r="HM159" s="37"/>
      <c r="HN159" s="37"/>
      <c r="HO159" s="37"/>
      <c r="HP159" s="37"/>
      <c r="HQ159" s="37"/>
      <c r="HR159" s="37"/>
      <c r="HS159" s="37"/>
      <c r="HT159" s="37"/>
      <c r="HU159" s="37"/>
      <c r="HV159" s="37"/>
      <c r="HW159" s="37"/>
      <c r="HX159" s="37"/>
      <c r="HY159" s="37"/>
      <c r="HZ159" s="37"/>
      <c r="IA159" s="37"/>
      <c r="IB159" s="37"/>
      <c r="ID159" s="37"/>
      <c r="IE159" s="37"/>
      <c r="IF159" s="37"/>
      <c r="IG159" s="37"/>
      <c r="IH159" s="37"/>
      <c r="II159" s="37"/>
    </row>
    <row r="160" spans="1:243">
      <c r="A160" s="110"/>
      <c r="B160" s="115" t="s">
        <v>396</v>
      </c>
      <c r="C160" s="116">
        <f t="shared" ref="C160:H160" si="54">C161+C162</f>
        <v>0</v>
      </c>
      <c r="D160" s="116">
        <f t="shared" si="54"/>
        <v>0</v>
      </c>
      <c r="E160" s="116">
        <f t="shared" si="54"/>
        <v>0</v>
      </c>
      <c r="F160" s="116">
        <f t="shared" si="54"/>
        <v>0</v>
      </c>
      <c r="G160" s="116">
        <f t="shared" si="54"/>
        <v>0</v>
      </c>
      <c r="H160" s="116">
        <f t="shared" si="54"/>
        <v>0</v>
      </c>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c r="CR160" s="37"/>
      <c r="CS160" s="37"/>
      <c r="CT160" s="37"/>
      <c r="CU160" s="37"/>
      <c r="CV160" s="37"/>
      <c r="CW160" s="37"/>
      <c r="CX160" s="37"/>
      <c r="CY160" s="37"/>
      <c r="CZ160" s="37"/>
      <c r="DA160" s="37"/>
      <c r="DB160" s="37"/>
      <c r="DC160" s="37"/>
      <c r="DD160" s="37"/>
      <c r="DE160" s="37"/>
      <c r="DF160" s="37"/>
      <c r="DG160" s="37"/>
      <c r="DH160" s="37"/>
      <c r="DI160" s="37"/>
      <c r="DJ160" s="37"/>
      <c r="DK160" s="37"/>
      <c r="DL160" s="37"/>
      <c r="DM160" s="37"/>
      <c r="DN160" s="37"/>
      <c r="DO160" s="37"/>
      <c r="DP160" s="37"/>
      <c r="DQ160" s="37"/>
      <c r="DR160" s="37"/>
      <c r="DS160" s="37"/>
      <c r="DT160" s="37"/>
      <c r="DU160" s="37"/>
      <c r="DV160" s="37"/>
      <c r="DW160" s="37"/>
      <c r="DX160" s="37"/>
      <c r="DY160" s="37"/>
      <c r="DZ160" s="37"/>
      <c r="EA160" s="37"/>
      <c r="EB160" s="37"/>
      <c r="EC160" s="37"/>
      <c r="ED160" s="37"/>
      <c r="EE160" s="37"/>
      <c r="EF160" s="37"/>
      <c r="EG160" s="37"/>
      <c r="EH160" s="37"/>
      <c r="EI160" s="37"/>
      <c r="EJ160" s="37"/>
      <c r="EK160" s="37"/>
      <c r="EL160" s="37"/>
      <c r="EM160" s="37"/>
      <c r="EN160" s="37"/>
      <c r="EO160" s="37"/>
      <c r="EP160" s="37"/>
      <c r="EQ160" s="37"/>
      <c r="ER160" s="37"/>
      <c r="ES160" s="37"/>
      <c r="ET160" s="37"/>
      <c r="EU160" s="37"/>
      <c r="EV160" s="37"/>
      <c r="EW160" s="37"/>
      <c r="EX160" s="37"/>
      <c r="EY160" s="37"/>
      <c r="EZ160" s="37"/>
      <c r="FA160" s="37"/>
      <c r="FB160" s="37"/>
      <c r="FC160" s="37"/>
      <c r="FD160" s="37"/>
      <c r="FE160" s="37"/>
      <c r="FF160" s="37"/>
      <c r="FG160" s="37"/>
      <c r="FH160" s="37"/>
      <c r="FI160" s="37"/>
      <c r="FJ160" s="37"/>
      <c r="FK160" s="37"/>
      <c r="FL160" s="37"/>
      <c r="FM160" s="37"/>
      <c r="FN160" s="37"/>
      <c r="FO160" s="37"/>
      <c r="FP160" s="37"/>
      <c r="FQ160" s="37"/>
      <c r="FR160" s="37"/>
      <c r="FS160" s="37"/>
      <c r="FT160" s="37"/>
      <c r="FU160" s="37"/>
      <c r="FV160" s="37"/>
      <c r="FW160" s="37"/>
      <c r="FX160" s="37"/>
      <c r="FY160" s="37"/>
      <c r="FZ160" s="37"/>
      <c r="GA160" s="37"/>
      <c r="GB160" s="37"/>
      <c r="GC160" s="37"/>
      <c r="GD160" s="37"/>
      <c r="GE160" s="37"/>
      <c r="GF160" s="37"/>
      <c r="GG160" s="37"/>
      <c r="GH160" s="37"/>
      <c r="GI160" s="37"/>
      <c r="GJ160" s="37"/>
      <c r="GK160" s="37"/>
      <c r="GL160" s="37"/>
      <c r="GM160" s="37"/>
      <c r="GN160" s="37"/>
      <c r="GO160" s="37"/>
      <c r="GP160" s="37"/>
      <c r="GQ160" s="37"/>
      <c r="GR160" s="37"/>
      <c r="GS160" s="37"/>
      <c r="GT160" s="37"/>
      <c r="GU160" s="37"/>
      <c r="GV160" s="37"/>
      <c r="GW160" s="37"/>
      <c r="GX160" s="37"/>
      <c r="GY160" s="37"/>
      <c r="GZ160" s="37"/>
      <c r="HA160" s="37"/>
      <c r="HB160" s="37"/>
      <c r="HC160" s="37"/>
      <c r="HD160" s="37"/>
      <c r="HE160" s="37"/>
      <c r="HF160" s="37"/>
      <c r="HG160" s="37"/>
      <c r="HH160" s="37"/>
      <c r="HI160" s="37"/>
      <c r="HJ160" s="37"/>
      <c r="HK160" s="37"/>
      <c r="HL160" s="37"/>
      <c r="HM160" s="37"/>
      <c r="HN160" s="37"/>
      <c r="HO160" s="37"/>
      <c r="HP160" s="37"/>
      <c r="HQ160" s="37"/>
      <c r="HR160" s="37"/>
      <c r="HS160" s="37"/>
      <c r="HT160" s="37"/>
      <c r="HU160" s="37"/>
      <c r="HV160" s="37"/>
      <c r="HW160" s="37"/>
      <c r="HX160" s="37"/>
      <c r="HY160" s="37"/>
      <c r="HZ160" s="37"/>
      <c r="IA160" s="37"/>
      <c r="IB160" s="37"/>
      <c r="ID160" s="37"/>
      <c r="IE160" s="37"/>
      <c r="IF160" s="37"/>
      <c r="IG160" s="37"/>
      <c r="IH160" s="37"/>
      <c r="II160" s="37"/>
    </row>
    <row r="161" spans="1:243">
      <c r="A161" s="114"/>
      <c r="B161" s="115" t="s">
        <v>363</v>
      </c>
      <c r="C161" s="116"/>
      <c r="D161" s="116"/>
      <c r="E161" s="116"/>
      <c r="F161" s="116"/>
      <c r="G161" s="116"/>
      <c r="H161" s="116"/>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7"/>
      <c r="CZ161" s="37"/>
      <c r="DA161" s="37"/>
      <c r="DB161" s="37"/>
      <c r="DC161" s="37"/>
      <c r="DD161" s="37"/>
      <c r="DE161" s="37"/>
      <c r="DF161" s="37"/>
      <c r="DG161" s="37"/>
      <c r="DH161" s="37"/>
      <c r="DI161" s="37"/>
      <c r="DJ161" s="37"/>
      <c r="DK161" s="37"/>
      <c r="DL161" s="37"/>
      <c r="DM161" s="37"/>
      <c r="DN161" s="37"/>
      <c r="DO161" s="37"/>
      <c r="DP161" s="37"/>
      <c r="DQ161" s="37"/>
      <c r="DR161" s="37"/>
      <c r="DS161" s="37"/>
      <c r="DT161" s="37"/>
      <c r="DU161" s="37"/>
      <c r="DV161" s="37"/>
      <c r="DW161" s="37"/>
      <c r="DX161" s="37"/>
      <c r="DY161" s="37"/>
      <c r="DZ161" s="37"/>
      <c r="EA161" s="37"/>
      <c r="EB161" s="37"/>
      <c r="EC161" s="37"/>
      <c r="ED161" s="37"/>
      <c r="EE161" s="37"/>
      <c r="EF161" s="37"/>
      <c r="EG161" s="37"/>
      <c r="EH161" s="37"/>
      <c r="EI161" s="37"/>
      <c r="EJ161" s="37"/>
      <c r="EK161" s="37"/>
      <c r="EL161" s="37"/>
      <c r="EM161" s="37"/>
      <c r="EN161" s="37"/>
      <c r="EO161" s="37"/>
      <c r="EP161" s="37"/>
      <c r="EQ161" s="37"/>
      <c r="ER161" s="37"/>
      <c r="ES161" s="37"/>
      <c r="ET161" s="37"/>
      <c r="EU161" s="37"/>
      <c r="EV161" s="37"/>
      <c r="EW161" s="37"/>
      <c r="EX161" s="37"/>
      <c r="EY161" s="37"/>
      <c r="EZ161" s="37"/>
      <c r="FA161" s="37"/>
      <c r="FB161" s="37"/>
      <c r="FC161" s="37"/>
      <c r="FD161" s="37"/>
      <c r="FE161" s="37"/>
      <c r="FF161" s="37"/>
      <c r="FG161" s="37"/>
      <c r="FH161" s="37"/>
      <c r="FI161" s="37"/>
      <c r="FJ161" s="37"/>
      <c r="FK161" s="37"/>
      <c r="FL161" s="37"/>
      <c r="FM161" s="37"/>
      <c r="FN161" s="37"/>
      <c r="FO161" s="37"/>
      <c r="FP161" s="37"/>
      <c r="FQ161" s="37"/>
      <c r="FR161" s="37"/>
      <c r="FS161" s="37"/>
      <c r="FT161" s="37"/>
      <c r="FU161" s="37"/>
      <c r="FV161" s="37"/>
      <c r="FW161" s="37"/>
      <c r="FX161" s="37"/>
      <c r="FY161" s="37"/>
      <c r="FZ161" s="37"/>
      <c r="GA161" s="37"/>
      <c r="GB161" s="37"/>
      <c r="GC161" s="37"/>
      <c r="GD161" s="37"/>
      <c r="GE161" s="37"/>
      <c r="GF161" s="37"/>
      <c r="GG161" s="37"/>
      <c r="GH161" s="37"/>
      <c r="GI161" s="37"/>
      <c r="GJ161" s="37"/>
      <c r="GK161" s="37"/>
      <c r="GL161" s="37"/>
      <c r="GM161" s="37"/>
      <c r="GN161" s="37"/>
      <c r="GO161" s="37"/>
      <c r="GP161" s="37"/>
      <c r="GQ161" s="37"/>
      <c r="GR161" s="37"/>
      <c r="GS161" s="37"/>
      <c r="GT161" s="37"/>
      <c r="GU161" s="37"/>
      <c r="GV161" s="37"/>
      <c r="GW161" s="37"/>
      <c r="GX161" s="37"/>
      <c r="GY161" s="37"/>
      <c r="GZ161" s="37"/>
      <c r="HA161" s="37"/>
      <c r="HB161" s="37"/>
      <c r="HC161" s="37"/>
      <c r="HD161" s="37"/>
      <c r="HE161" s="37"/>
      <c r="HF161" s="37"/>
      <c r="HG161" s="37"/>
      <c r="HH161" s="37"/>
      <c r="HI161" s="37"/>
      <c r="HJ161" s="37"/>
      <c r="HK161" s="37"/>
      <c r="HL161" s="37"/>
      <c r="HM161" s="37"/>
      <c r="HN161" s="37"/>
      <c r="HO161" s="37"/>
      <c r="HP161" s="37"/>
      <c r="HQ161" s="37"/>
      <c r="HR161" s="37"/>
      <c r="HS161" s="37"/>
      <c r="HT161" s="37"/>
      <c r="HU161" s="37"/>
      <c r="HV161" s="37"/>
      <c r="HW161" s="37"/>
      <c r="HX161" s="37"/>
      <c r="HY161" s="37"/>
      <c r="HZ161" s="37"/>
      <c r="IA161" s="37"/>
      <c r="IB161" s="37"/>
    </row>
    <row r="162" spans="1:243" ht="60">
      <c r="A162" s="114"/>
      <c r="B162" s="115" t="s">
        <v>365</v>
      </c>
      <c r="C162" s="116"/>
      <c r="D162" s="116"/>
      <c r="E162" s="116"/>
      <c r="F162" s="116"/>
      <c r="G162" s="116"/>
      <c r="H162" s="116"/>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7"/>
      <c r="CZ162" s="37"/>
      <c r="DA162" s="37"/>
      <c r="DB162" s="37"/>
      <c r="DC162" s="37"/>
      <c r="DD162" s="37"/>
      <c r="DE162" s="37"/>
      <c r="DF162" s="37"/>
      <c r="DG162" s="37"/>
      <c r="DH162" s="37"/>
      <c r="DI162" s="37"/>
      <c r="DJ162" s="37"/>
      <c r="DK162" s="37"/>
      <c r="DL162" s="37"/>
      <c r="DM162" s="37"/>
      <c r="DN162" s="37"/>
      <c r="DO162" s="37"/>
      <c r="DP162" s="37"/>
      <c r="DQ162" s="37"/>
      <c r="DR162" s="37"/>
      <c r="DS162" s="37"/>
      <c r="DT162" s="37"/>
      <c r="DU162" s="37"/>
      <c r="DV162" s="37"/>
      <c r="DW162" s="37"/>
      <c r="DX162" s="37"/>
      <c r="DY162" s="37"/>
      <c r="DZ162" s="37"/>
      <c r="EA162" s="37"/>
      <c r="EB162" s="37"/>
      <c r="EC162" s="37"/>
      <c r="ED162" s="37"/>
      <c r="EE162" s="37"/>
      <c r="EF162" s="37"/>
      <c r="EG162" s="37"/>
      <c r="EH162" s="37"/>
      <c r="EI162" s="37"/>
      <c r="EJ162" s="37"/>
      <c r="EK162" s="37"/>
      <c r="EL162" s="37"/>
      <c r="EM162" s="37"/>
      <c r="EN162" s="37"/>
      <c r="EO162" s="37"/>
      <c r="EP162" s="37"/>
      <c r="EQ162" s="37"/>
      <c r="ER162" s="37"/>
      <c r="ES162" s="37"/>
      <c r="ET162" s="37"/>
      <c r="EU162" s="37"/>
      <c r="EV162" s="37"/>
      <c r="EW162" s="37"/>
      <c r="EX162" s="37"/>
      <c r="EY162" s="37"/>
      <c r="EZ162" s="37"/>
      <c r="FA162" s="37"/>
      <c r="FB162" s="37"/>
      <c r="FC162" s="37"/>
      <c r="FD162" s="37"/>
      <c r="FE162" s="37"/>
      <c r="FF162" s="37"/>
      <c r="FG162" s="37"/>
      <c r="FH162" s="37"/>
      <c r="FI162" s="37"/>
      <c r="FJ162" s="37"/>
      <c r="FK162" s="37"/>
      <c r="FL162" s="37"/>
      <c r="FM162" s="37"/>
      <c r="FN162" s="37"/>
      <c r="FO162" s="37"/>
      <c r="FP162" s="37"/>
      <c r="FQ162" s="37"/>
      <c r="FR162" s="37"/>
      <c r="FS162" s="37"/>
      <c r="FT162" s="37"/>
      <c r="FU162" s="37"/>
      <c r="FV162" s="37"/>
      <c r="FW162" s="37"/>
      <c r="FX162" s="37"/>
      <c r="FY162" s="37"/>
      <c r="FZ162" s="37"/>
      <c r="GA162" s="37"/>
      <c r="GB162" s="37"/>
      <c r="GC162" s="37"/>
      <c r="GD162" s="37"/>
      <c r="GE162" s="37"/>
      <c r="GF162" s="37"/>
      <c r="GG162" s="37"/>
      <c r="GH162" s="37"/>
      <c r="GI162" s="37"/>
      <c r="GJ162" s="37"/>
      <c r="GK162" s="37"/>
      <c r="GL162" s="37"/>
      <c r="GM162" s="37"/>
      <c r="GN162" s="37"/>
      <c r="GO162" s="37"/>
      <c r="GP162" s="37"/>
      <c r="GQ162" s="37"/>
      <c r="GR162" s="37"/>
      <c r="GS162" s="37"/>
      <c r="GT162" s="37"/>
      <c r="GU162" s="37"/>
      <c r="GV162" s="37"/>
      <c r="GW162" s="37"/>
      <c r="GX162" s="37"/>
      <c r="GY162" s="37"/>
      <c r="GZ162" s="37"/>
      <c r="HA162" s="37"/>
      <c r="HB162" s="37"/>
      <c r="HC162" s="37"/>
      <c r="HD162" s="37"/>
      <c r="HE162" s="37"/>
      <c r="HF162" s="37"/>
      <c r="HG162" s="37"/>
      <c r="HH162" s="37"/>
      <c r="HI162" s="37"/>
      <c r="HJ162" s="37"/>
      <c r="HK162" s="37"/>
      <c r="HL162" s="37"/>
      <c r="HM162" s="37"/>
      <c r="HN162" s="37"/>
      <c r="HO162" s="37"/>
      <c r="HP162" s="37"/>
      <c r="HQ162" s="37"/>
      <c r="HR162" s="37"/>
      <c r="HS162" s="37"/>
      <c r="HT162" s="37"/>
      <c r="HU162" s="37"/>
      <c r="HV162" s="37"/>
      <c r="HW162" s="37"/>
      <c r="HX162" s="37"/>
      <c r="HY162" s="37"/>
      <c r="HZ162" s="37"/>
      <c r="IA162" s="37"/>
      <c r="IB162" s="37"/>
    </row>
    <row r="163" spans="1:243" ht="45">
      <c r="A163" s="114"/>
      <c r="B163" s="136" t="s">
        <v>501</v>
      </c>
      <c r="C163" s="116"/>
      <c r="D163" s="116"/>
      <c r="E163" s="116"/>
      <c r="F163" s="116"/>
      <c r="G163" s="116"/>
      <c r="H163" s="116"/>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7"/>
      <c r="CZ163" s="37"/>
      <c r="DA163" s="37"/>
      <c r="DB163" s="37"/>
      <c r="DC163" s="37"/>
      <c r="DD163" s="37"/>
      <c r="DE163" s="37"/>
      <c r="DF163" s="37"/>
      <c r="DG163" s="37"/>
      <c r="DH163" s="37"/>
      <c r="DI163" s="37"/>
      <c r="DJ163" s="37"/>
      <c r="DK163" s="37"/>
      <c r="DL163" s="37"/>
      <c r="DM163" s="37"/>
      <c r="DN163" s="37"/>
      <c r="DO163" s="37"/>
      <c r="DP163" s="37"/>
      <c r="DQ163" s="37"/>
      <c r="DR163" s="37"/>
      <c r="DS163" s="37"/>
      <c r="DT163" s="37"/>
      <c r="DU163" s="37"/>
      <c r="DV163" s="37"/>
      <c r="DW163" s="37"/>
      <c r="DX163" s="37"/>
      <c r="DY163" s="37"/>
      <c r="DZ163" s="37"/>
      <c r="EA163" s="37"/>
      <c r="EB163" s="37"/>
      <c r="EC163" s="37"/>
      <c r="ED163" s="37"/>
      <c r="EE163" s="37"/>
      <c r="EF163" s="37"/>
      <c r="EG163" s="37"/>
      <c r="EH163" s="37"/>
      <c r="EI163" s="37"/>
      <c r="EJ163" s="37"/>
      <c r="EK163" s="37"/>
      <c r="EL163" s="37"/>
      <c r="EM163" s="37"/>
      <c r="EN163" s="37"/>
      <c r="EO163" s="37"/>
      <c r="EP163" s="37"/>
      <c r="EQ163" s="37"/>
      <c r="ER163" s="37"/>
      <c r="ES163" s="37"/>
      <c r="ET163" s="37"/>
      <c r="EU163" s="37"/>
      <c r="EV163" s="37"/>
      <c r="EW163" s="37"/>
      <c r="EX163" s="37"/>
      <c r="EY163" s="37"/>
      <c r="EZ163" s="37"/>
      <c r="FA163" s="37"/>
      <c r="FB163" s="37"/>
      <c r="FC163" s="37"/>
      <c r="FD163" s="37"/>
      <c r="FE163" s="37"/>
      <c r="FF163" s="37"/>
      <c r="FG163" s="37"/>
      <c r="FH163" s="37"/>
      <c r="FI163" s="37"/>
      <c r="FJ163" s="37"/>
      <c r="FK163" s="37"/>
      <c r="FL163" s="37"/>
      <c r="FM163" s="37"/>
      <c r="FN163" s="37"/>
      <c r="FO163" s="37"/>
      <c r="FP163" s="37"/>
      <c r="FQ163" s="37"/>
      <c r="FR163" s="37"/>
      <c r="FS163" s="37"/>
      <c r="FT163" s="37"/>
      <c r="FU163" s="37"/>
      <c r="FV163" s="37"/>
      <c r="FW163" s="37"/>
      <c r="FX163" s="37"/>
      <c r="FY163" s="37"/>
      <c r="FZ163" s="37"/>
      <c r="GA163" s="37"/>
      <c r="GB163" s="37"/>
      <c r="GC163" s="37"/>
      <c r="GD163" s="37"/>
      <c r="GE163" s="37"/>
      <c r="GF163" s="37"/>
      <c r="GG163" s="37"/>
      <c r="GH163" s="37"/>
      <c r="GI163" s="37"/>
      <c r="GJ163" s="37"/>
      <c r="GK163" s="37"/>
      <c r="GL163" s="37"/>
      <c r="GM163" s="37"/>
      <c r="GN163" s="37"/>
      <c r="GO163" s="37"/>
      <c r="GP163" s="37"/>
      <c r="GQ163" s="37"/>
      <c r="GR163" s="37"/>
      <c r="GS163" s="37"/>
      <c r="GT163" s="37"/>
      <c r="GU163" s="37"/>
      <c r="GV163" s="37"/>
      <c r="GW163" s="37"/>
      <c r="GX163" s="37"/>
      <c r="GY163" s="37"/>
      <c r="GZ163" s="37"/>
      <c r="HA163" s="37"/>
      <c r="HB163" s="37"/>
      <c r="HC163" s="37"/>
      <c r="HD163" s="37"/>
      <c r="HE163" s="37"/>
      <c r="HF163" s="37"/>
      <c r="HG163" s="37"/>
      <c r="HH163" s="37"/>
      <c r="HI163" s="37"/>
      <c r="HJ163" s="37"/>
      <c r="HK163" s="37"/>
      <c r="HL163" s="37"/>
      <c r="HM163" s="37"/>
      <c r="HN163" s="37"/>
      <c r="HO163" s="37"/>
      <c r="HP163" s="37"/>
      <c r="HQ163" s="37"/>
      <c r="HR163" s="37"/>
      <c r="HS163" s="37"/>
      <c r="HT163" s="37"/>
      <c r="HU163" s="37"/>
      <c r="HV163" s="37"/>
      <c r="HW163" s="37"/>
      <c r="HX163" s="37"/>
      <c r="HY163" s="37"/>
      <c r="HZ163" s="37"/>
      <c r="IA163" s="37"/>
      <c r="IB163" s="37"/>
    </row>
    <row r="164" spans="1:243" ht="30">
      <c r="A164" s="114"/>
      <c r="B164" s="136" t="s">
        <v>397</v>
      </c>
      <c r="C164" s="116">
        <f>C165+C166</f>
        <v>0</v>
      </c>
      <c r="D164" s="116">
        <f t="shared" ref="D164:H164" si="55">D165+D166</f>
        <v>0</v>
      </c>
      <c r="E164" s="116">
        <f t="shared" si="55"/>
        <v>0</v>
      </c>
      <c r="F164" s="116">
        <f t="shared" si="55"/>
        <v>0</v>
      </c>
      <c r="G164" s="116">
        <f t="shared" si="55"/>
        <v>0</v>
      </c>
      <c r="H164" s="116">
        <f t="shared" si="55"/>
        <v>0</v>
      </c>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37"/>
      <c r="CS164" s="37"/>
      <c r="CT164" s="37"/>
      <c r="CU164" s="37"/>
      <c r="CV164" s="37"/>
      <c r="CW164" s="37"/>
      <c r="CX164" s="37"/>
      <c r="CY164" s="37"/>
      <c r="CZ164" s="37"/>
      <c r="DA164" s="37"/>
      <c r="DB164" s="37"/>
      <c r="DC164" s="37"/>
      <c r="DD164" s="37"/>
      <c r="DE164" s="37"/>
      <c r="DF164" s="37"/>
      <c r="DG164" s="37"/>
      <c r="DH164" s="37"/>
      <c r="DI164" s="37"/>
      <c r="DJ164" s="37"/>
      <c r="DK164" s="37"/>
      <c r="DL164" s="37"/>
      <c r="DM164" s="37"/>
      <c r="DN164" s="37"/>
      <c r="DO164" s="37"/>
      <c r="DP164" s="37"/>
      <c r="DQ164" s="37"/>
      <c r="DR164" s="37"/>
      <c r="DS164" s="37"/>
      <c r="DT164" s="37"/>
      <c r="DU164" s="37"/>
      <c r="DV164" s="37"/>
      <c r="DW164" s="37"/>
      <c r="DX164" s="37"/>
      <c r="DY164" s="37"/>
      <c r="DZ164" s="37"/>
      <c r="EA164" s="37"/>
      <c r="EB164" s="37"/>
      <c r="EC164" s="37"/>
      <c r="ED164" s="37"/>
      <c r="EE164" s="37"/>
      <c r="EF164" s="37"/>
      <c r="EG164" s="37"/>
      <c r="EH164" s="37"/>
      <c r="EI164" s="37"/>
      <c r="EJ164" s="37"/>
      <c r="EK164" s="37"/>
      <c r="EL164" s="37"/>
      <c r="EM164" s="37"/>
      <c r="EN164" s="37"/>
      <c r="EO164" s="37"/>
      <c r="EP164" s="37"/>
      <c r="EQ164" s="37"/>
      <c r="ER164" s="37"/>
      <c r="ES164" s="37"/>
      <c r="ET164" s="37"/>
      <c r="EU164" s="37"/>
      <c r="EV164" s="37"/>
      <c r="EW164" s="37"/>
      <c r="EX164" s="37"/>
      <c r="EY164" s="37"/>
      <c r="EZ164" s="37"/>
      <c r="FA164" s="37"/>
      <c r="FB164" s="37"/>
      <c r="FC164" s="37"/>
      <c r="FD164" s="37"/>
      <c r="FE164" s="37"/>
      <c r="FF164" s="37"/>
      <c r="FG164" s="37"/>
      <c r="FH164" s="37"/>
      <c r="FI164" s="37"/>
      <c r="FJ164" s="37"/>
      <c r="FK164" s="37"/>
      <c r="FL164" s="37"/>
      <c r="FM164" s="37"/>
      <c r="FN164" s="37"/>
      <c r="FO164" s="37"/>
      <c r="FP164" s="37"/>
      <c r="FQ164" s="37"/>
      <c r="FR164" s="37"/>
      <c r="FS164" s="37"/>
      <c r="FT164" s="37"/>
      <c r="FU164" s="37"/>
      <c r="FV164" s="37"/>
      <c r="FW164" s="37"/>
      <c r="FX164" s="37"/>
      <c r="FY164" s="37"/>
      <c r="FZ164" s="37"/>
      <c r="GA164" s="37"/>
      <c r="GB164" s="37"/>
      <c r="GC164" s="37"/>
      <c r="GD164" s="37"/>
      <c r="GE164" s="37"/>
      <c r="GF164" s="37"/>
      <c r="GG164" s="37"/>
      <c r="GH164" s="37"/>
      <c r="GI164" s="37"/>
      <c r="GJ164" s="37"/>
      <c r="GK164" s="37"/>
      <c r="GL164" s="37"/>
      <c r="GM164" s="37"/>
      <c r="GN164" s="37"/>
      <c r="GO164" s="37"/>
      <c r="GP164" s="37"/>
      <c r="GQ164" s="37"/>
      <c r="GR164" s="37"/>
      <c r="GS164" s="37"/>
      <c r="GT164" s="37"/>
      <c r="GU164" s="37"/>
      <c r="GV164" s="37"/>
      <c r="GW164" s="37"/>
      <c r="GX164" s="37"/>
      <c r="GY164" s="37"/>
      <c r="GZ164" s="37"/>
      <c r="HA164" s="37"/>
      <c r="HB164" s="37"/>
      <c r="HC164" s="37"/>
      <c r="HD164" s="37"/>
      <c r="HE164" s="37"/>
      <c r="HF164" s="37"/>
      <c r="HG164" s="37"/>
      <c r="HH164" s="37"/>
      <c r="HI164" s="37"/>
      <c r="HJ164" s="37"/>
      <c r="HK164" s="37"/>
      <c r="HL164" s="37"/>
      <c r="HM164" s="37"/>
      <c r="HN164" s="37"/>
      <c r="HO164" s="37"/>
      <c r="HP164" s="37"/>
      <c r="HQ164" s="37"/>
      <c r="HR164" s="37"/>
      <c r="HS164" s="37"/>
      <c r="HT164" s="37"/>
      <c r="HU164" s="37"/>
      <c r="HV164" s="37"/>
      <c r="HW164" s="37"/>
      <c r="HX164" s="37"/>
      <c r="HY164" s="37"/>
      <c r="HZ164" s="37"/>
      <c r="IA164" s="37"/>
      <c r="IB164" s="37"/>
      <c r="IC164" s="37"/>
    </row>
    <row r="165" spans="1:243">
      <c r="A165" s="114"/>
      <c r="B165" s="136" t="s">
        <v>363</v>
      </c>
      <c r="C165" s="116"/>
      <c r="D165" s="116"/>
      <c r="E165" s="116"/>
      <c r="F165" s="116"/>
      <c r="G165" s="116"/>
      <c r="H165" s="116"/>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37"/>
      <c r="CS165" s="37"/>
      <c r="CT165" s="37"/>
      <c r="CU165" s="37"/>
      <c r="CV165" s="37"/>
      <c r="CW165" s="37"/>
      <c r="CX165" s="37"/>
      <c r="CY165" s="37"/>
      <c r="CZ165" s="37"/>
      <c r="DA165" s="37"/>
      <c r="DB165" s="37"/>
      <c r="DC165" s="37"/>
      <c r="DD165" s="37"/>
      <c r="DE165" s="37"/>
      <c r="DF165" s="37"/>
      <c r="DG165" s="37"/>
      <c r="DH165" s="37"/>
      <c r="DI165" s="37"/>
      <c r="DJ165" s="37"/>
      <c r="DK165" s="37"/>
      <c r="DL165" s="37"/>
      <c r="DM165" s="37"/>
      <c r="DN165" s="37"/>
      <c r="DO165" s="37"/>
      <c r="DP165" s="37"/>
      <c r="DQ165" s="37"/>
      <c r="DR165" s="37"/>
      <c r="DS165" s="37"/>
      <c r="DT165" s="37"/>
      <c r="DU165" s="37"/>
      <c r="DV165" s="37"/>
      <c r="DW165" s="37"/>
      <c r="DX165" s="37"/>
      <c r="DY165" s="37"/>
      <c r="DZ165" s="37"/>
      <c r="EA165" s="37"/>
      <c r="EB165" s="37"/>
      <c r="EC165" s="37"/>
      <c r="ED165" s="37"/>
      <c r="EE165" s="37"/>
      <c r="EF165" s="37"/>
      <c r="EG165" s="37"/>
      <c r="EH165" s="37"/>
      <c r="EI165" s="37"/>
      <c r="EJ165" s="37"/>
      <c r="EK165" s="37"/>
      <c r="EL165" s="37"/>
      <c r="EM165" s="37"/>
      <c r="EN165" s="37"/>
      <c r="EO165" s="37"/>
      <c r="EP165" s="37"/>
      <c r="EQ165" s="37"/>
      <c r="ER165" s="37"/>
      <c r="ES165" s="37"/>
      <c r="ET165" s="37"/>
      <c r="EU165" s="37"/>
      <c r="EV165" s="37"/>
      <c r="EW165" s="37"/>
      <c r="EX165" s="37"/>
      <c r="EY165" s="37"/>
      <c r="EZ165" s="37"/>
      <c r="FA165" s="37"/>
      <c r="FB165" s="37"/>
      <c r="FC165" s="37"/>
      <c r="FD165" s="37"/>
      <c r="FE165" s="37"/>
      <c r="FF165" s="37"/>
      <c r="FG165" s="37"/>
      <c r="FH165" s="37"/>
      <c r="FI165" s="37"/>
      <c r="FJ165" s="37"/>
      <c r="FK165" s="37"/>
      <c r="FL165" s="37"/>
      <c r="FM165" s="37"/>
      <c r="FN165" s="37"/>
      <c r="FO165" s="37"/>
      <c r="FP165" s="37"/>
      <c r="FQ165" s="37"/>
      <c r="FR165" s="37"/>
      <c r="FS165" s="37"/>
      <c r="FT165" s="37"/>
      <c r="FU165" s="37"/>
      <c r="FV165" s="37"/>
      <c r="FW165" s="37"/>
      <c r="FX165" s="37"/>
      <c r="FY165" s="37"/>
      <c r="FZ165" s="37"/>
      <c r="GA165" s="37"/>
      <c r="GB165" s="37"/>
      <c r="GC165" s="37"/>
      <c r="GD165" s="37"/>
      <c r="GE165" s="37"/>
      <c r="GF165" s="37"/>
      <c r="GG165" s="37"/>
      <c r="GH165" s="37"/>
      <c r="GI165" s="37"/>
      <c r="GJ165" s="37"/>
      <c r="GK165" s="37"/>
      <c r="GL165" s="37"/>
      <c r="GM165" s="37"/>
      <c r="GN165" s="37"/>
      <c r="GO165" s="37"/>
      <c r="GP165" s="37"/>
      <c r="GQ165" s="37"/>
      <c r="GR165" s="37"/>
      <c r="GS165" s="37"/>
      <c r="GT165" s="37"/>
      <c r="GU165" s="37"/>
      <c r="GV165" s="37"/>
      <c r="GW165" s="37"/>
      <c r="GX165" s="37"/>
      <c r="GY165" s="37"/>
      <c r="GZ165" s="37"/>
      <c r="HA165" s="37"/>
      <c r="HB165" s="37"/>
      <c r="HC165" s="37"/>
      <c r="HD165" s="37"/>
      <c r="HE165" s="37"/>
      <c r="HF165" s="37"/>
      <c r="HG165" s="37"/>
      <c r="HH165" s="37"/>
      <c r="HI165" s="37"/>
      <c r="HJ165" s="37"/>
      <c r="HK165" s="37"/>
      <c r="HL165" s="37"/>
      <c r="HM165" s="37"/>
      <c r="HN165" s="37"/>
      <c r="HO165" s="37"/>
      <c r="HP165" s="37"/>
      <c r="HQ165" s="37"/>
      <c r="HR165" s="37"/>
      <c r="HS165" s="37"/>
      <c r="HT165" s="37"/>
      <c r="HU165" s="37"/>
      <c r="HV165" s="37"/>
      <c r="HW165" s="37"/>
      <c r="HX165" s="37"/>
      <c r="HY165" s="37"/>
      <c r="HZ165" s="37"/>
      <c r="IA165" s="37"/>
      <c r="IB165" s="37"/>
      <c r="IC165" s="37"/>
    </row>
    <row r="166" spans="1:243" ht="60">
      <c r="A166" s="114"/>
      <c r="B166" s="136" t="s">
        <v>365</v>
      </c>
      <c r="C166" s="116"/>
      <c r="D166" s="116"/>
      <c r="E166" s="116"/>
      <c r="F166" s="116"/>
      <c r="G166" s="116"/>
      <c r="H166" s="116"/>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37"/>
      <c r="CS166" s="37"/>
      <c r="CT166" s="37"/>
      <c r="CU166" s="37"/>
      <c r="CV166" s="37"/>
      <c r="CW166" s="37"/>
      <c r="CX166" s="37"/>
      <c r="CY166" s="37"/>
      <c r="CZ166" s="37"/>
      <c r="DA166" s="37"/>
      <c r="DB166" s="37"/>
      <c r="DC166" s="37"/>
      <c r="DD166" s="37"/>
      <c r="DE166" s="37"/>
      <c r="DF166" s="37"/>
      <c r="DG166" s="37"/>
      <c r="DH166" s="37"/>
      <c r="DI166" s="37"/>
      <c r="DJ166" s="37"/>
      <c r="DK166" s="37"/>
      <c r="DL166" s="37"/>
      <c r="DM166" s="37"/>
      <c r="DN166" s="37"/>
      <c r="DO166" s="37"/>
      <c r="DP166" s="37"/>
      <c r="DQ166" s="37"/>
      <c r="DR166" s="37"/>
      <c r="DS166" s="37"/>
      <c r="DT166" s="37"/>
      <c r="DU166" s="37"/>
      <c r="DV166" s="37"/>
      <c r="DW166" s="37"/>
      <c r="DX166" s="37"/>
      <c r="DY166" s="37"/>
      <c r="DZ166" s="37"/>
      <c r="EA166" s="37"/>
      <c r="EB166" s="37"/>
      <c r="EC166" s="37"/>
      <c r="ED166" s="37"/>
      <c r="EE166" s="37"/>
      <c r="EF166" s="37"/>
      <c r="EG166" s="37"/>
      <c r="EH166" s="37"/>
      <c r="EI166" s="37"/>
      <c r="EJ166" s="37"/>
      <c r="EK166" s="37"/>
      <c r="EL166" s="37"/>
      <c r="EM166" s="37"/>
      <c r="EN166" s="37"/>
      <c r="EO166" s="37"/>
      <c r="EP166" s="37"/>
      <c r="EQ166" s="37"/>
      <c r="ER166" s="37"/>
      <c r="ES166" s="37"/>
      <c r="ET166" s="37"/>
      <c r="EU166" s="37"/>
      <c r="EV166" s="37"/>
      <c r="EW166" s="37"/>
      <c r="EX166" s="37"/>
      <c r="EY166" s="37"/>
      <c r="EZ166" s="37"/>
      <c r="FA166" s="37"/>
      <c r="FB166" s="37"/>
      <c r="FC166" s="37"/>
      <c r="FD166" s="37"/>
      <c r="FE166" s="37"/>
      <c r="FF166" s="37"/>
      <c r="FG166" s="37"/>
      <c r="FH166" s="37"/>
      <c r="FI166" s="37"/>
      <c r="FJ166" s="37"/>
      <c r="FK166" s="37"/>
      <c r="FL166" s="37"/>
      <c r="FM166" s="37"/>
      <c r="FN166" s="37"/>
      <c r="FO166" s="37"/>
      <c r="FP166" s="37"/>
      <c r="FQ166" s="37"/>
      <c r="FR166" s="37"/>
      <c r="FS166" s="37"/>
      <c r="FT166" s="37"/>
      <c r="FU166" s="37"/>
      <c r="FV166" s="37"/>
      <c r="FW166" s="37"/>
      <c r="FX166" s="37"/>
      <c r="FY166" s="37"/>
      <c r="FZ166" s="37"/>
      <c r="GA166" s="37"/>
      <c r="GB166" s="37"/>
      <c r="GC166" s="37"/>
      <c r="GD166" s="37"/>
      <c r="GE166" s="37"/>
      <c r="GF166" s="37"/>
      <c r="GG166" s="37"/>
      <c r="GH166" s="37"/>
      <c r="GI166" s="37"/>
      <c r="GJ166" s="37"/>
      <c r="GK166" s="37"/>
      <c r="GL166" s="37"/>
      <c r="GM166" s="37"/>
      <c r="GN166" s="37"/>
      <c r="GO166" s="37"/>
      <c r="GP166" s="37"/>
      <c r="GQ166" s="37"/>
      <c r="GR166" s="37"/>
      <c r="GS166" s="37"/>
      <c r="GT166" s="37"/>
      <c r="GU166" s="37"/>
      <c r="GV166" s="37"/>
      <c r="GW166" s="37"/>
      <c r="GX166" s="37"/>
      <c r="GY166" s="37"/>
      <c r="GZ166" s="37"/>
      <c r="HA166" s="37"/>
      <c r="HB166" s="37"/>
      <c r="HC166" s="37"/>
      <c r="HD166" s="37"/>
      <c r="HE166" s="37"/>
      <c r="HF166" s="37"/>
      <c r="HG166" s="37"/>
      <c r="HH166" s="37"/>
      <c r="HI166" s="37"/>
      <c r="HJ166" s="37"/>
      <c r="HK166" s="37"/>
      <c r="HL166" s="37"/>
      <c r="HM166" s="37"/>
      <c r="HN166" s="37"/>
      <c r="HO166" s="37"/>
      <c r="HP166" s="37"/>
      <c r="HQ166" s="37"/>
      <c r="HR166" s="37"/>
      <c r="HS166" s="37"/>
      <c r="HT166" s="37"/>
      <c r="HU166" s="37"/>
      <c r="HV166" s="37"/>
      <c r="HW166" s="37"/>
      <c r="HX166" s="37"/>
      <c r="HY166" s="37"/>
      <c r="HZ166" s="37"/>
      <c r="IA166" s="37"/>
      <c r="IB166" s="37"/>
      <c r="IC166" s="37"/>
    </row>
    <row r="167" spans="1:243" s="37" customFormat="1" ht="30">
      <c r="A167" s="114"/>
      <c r="B167" s="137" t="s">
        <v>398</v>
      </c>
      <c r="C167" s="116">
        <f t="shared" ref="C167:H167" si="56">C168+C171+C172+C175</f>
        <v>0</v>
      </c>
      <c r="D167" s="116">
        <f t="shared" si="56"/>
        <v>0</v>
      </c>
      <c r="E167" s="116">
        <f t="shared" si="56"/>
        <v>0</v>
      </c>
      <c r="F167" s="116">
        <f t="shared" si="56"/>
        <v>0</v>
      </c>
      <c r="G167" s="116">
        <f t="shared" si="56"/>
        <v>0</v>
      </c>
      <c r="H167" s="116">
        <f t="shared" si="56"/>
        <v>0</v>
      </c>
      <c r="ID167" s="29"/>
      <c r="IE167" s="29"/>
      <c r="IF167" s="29"/>
      <c r="IG167" s="29"/>
      <c r="IH167" s="29"/>
      <c r="II167" s="29"/>
    </row>
    <row r="168" spans="1:243" s="37" customFormat="1">
      <c r="A168" s="114"/>
      <c r="B168" s="138" t="s">
        <v>399</v>
      </c>
      <c r="C168" s="116">
        <f t="shared" ref="C168:H168" si="57">C169+C170</f>
        <v>0</v>
      </c>
      <c r="D168" s="116">
        <f t="shared" si="57"/>
        <v>0</v>
      </c>
      <c r="E168" s="116">
        <f t="shared" si="57"/>
        <v>0</v>
      </c>
      <c r="F168" s="116">
        <f t="shared" si="57"/>
        <v>0</v>
      </c>
      <c r="G168" s="116">
        <f t="shared" si="57"/>
        <v>0</v>
      </c>
      <c r="H168" s="116">
        <f t="shared" si="57"/>
        <v>0</v>
      </c>
      <c r="ID168" s="29"/>
      <c r="IE168" s="29"/>
      <c r="IF168" s="29"/>
      <c r="IG168" s="29"/>
      <c r="IH168" s="29"/>
      <c r="II168" s="29"/>
    </row>
    <row r="169" spans="1:243">
      <c r="A169" s="114"/>
      <c r="B169" s="138" t="s">
        <v>363</v>
      </c>
      <c r="C169" s="116"/>
      <c r="D169" s="116"/>
      <c r="E169" s="116"/>
      <c r="F169" s="116"/>
      <c r="G169" s="116"/>
      <c r="H169" s="116"/>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37"/>
      <c r="CS169" s="37"/>
      <c r="CT169" s="37"/>
      <c r="CU169" s="37"/>
      <c r="CV169" s="37"/>
      <c r="CW169" s="37"/>
      <c r="CX169" s="37"/>
      <c r="CY169" s="37"/>
      <c r="CZ169" s="37"/>
      <c r="DA169" s="37"/>
      <c r="DB169" s="37"/>
      <c r="DC169" s="37"/>
      <c r="DD169" s="37"/>
      <c r="DE169" s="37"/>
      <c r="DF169" s="37"/>
      <c r="DG169" s="37"/>
      <c r="DH169" s="37"/>
      <c r="DI169" s="37"/>
      <c r="DJ169" s="37"/>
      <c r="DK169" s="37"/>
      <c r="DL169" s="37"/>
      <c r="DM169" s="37"/>
      <c r="DN169" s="37"/>
      <c r="DO169" s="37"/>
      <c r="DP169" s="37"/>
      <c r="DQ169" s="37"/>
      <c r="DR169" s="37"/>
      <c r="DS169" s="37"/>
      <c r="DT169" s="37"/>
      <c r="DU169" s="37"/>
      <c r="DV169" s="37"/>
      <c r="DW169" s="37"/>
      <c r="DX169" s="37"/>
      <c r="DY169" s="37"/>
      <c r="DZ169" s="37"/>
      <c r="EA169" s="37"/>
      <c r="EB169" s="37"/>
      <c r="EC169" s="37"/>
      <c r="ED169" s="37"/>
      <c r="EE169" s="37"/>
      <c r="EF169" s="37"/>
      <c r="EG169" s="37"/>
      <c r="EH169" s="37"/>
      <c r="EI169" s="37"/>
      <c r="EJ169" s="37"/>
      <c r="EK169" s="37"/>
      <c r="EL169" s="37"/>
      <c r="EM169" s="37"/>
      <c r="EN169" s="37"/>
      <c r="EO169" s="37"/>
      <c r="EP169" s="37"/>
      <c r="EQ169" s="37"/>
      <c r="ER169" s="37"/>
      <c r="ES169" s="37"/>
      <c r="ET169" s="37"/>
      <c r="EU169" s="37"/>
      <c r="EV169" s="37"/>
      <c r="EW169" s="37"/>
      <c r="EX169" s="37"/>
      <c r="EY169" s="37"/>
      <c r="EZ169" s="37"/>
      <c r="FA169" s="37"/>
      <c r="FB169" s="37"/>
      <c r="FC169" s="37"/>
      <c r="FD169" s="37"/>
      <c r="FE169" s="37"/>
      <c r="FF169" s="37"/>
      <c r="FG169" s="37"/>
      <c r="FH169" s="37"/>
      <c r="FI169" s="37"/>
      <c r="FJ169" s="37"/>
      <c r="FK169" s="37"/>
      <c r="FL169" s="37"/>
      <c r="FM169" s="37"/>
      <c r="FN169" s="37"/>
      <c r="FO169" s="37"/>
      <c r="FP169" s="37"/>
      <c r="FQ169" s="37"/>
      <c r="FR169" s="37"/>
      <c r="FS169" s="37"/>
      <c r="FT169" s="37"/>
      <c r="FU169" s="37"/>
      <c r="FV169" s="37"/>
      <c r="FW169" s="37"/>
      <c r="FX169" s="37"/>
      <c r="FY169" s="37"/>
      <c r="FZ169" s="37"/>
      <c r="GA169" s="37"/>
      <c r="GB169" s="37"/>
      <c r="GC169" s="37"/>
      <c r="GD169" s="37"/>
      <c r="GE169" s="37"/>
      <c r="GF169" s="37"/>
      <c r="GG169" s="37"/>
      <c r="GH169" s="37"/>
      <c r="GI169" s="37"/>
      <c r="GJ169" s="37"/>
      <c r="GK169" s="37"/>
      <c r="GL169" s="37"/>
      <c r="GM169" s="37"/>
      <c r="GN169" s="37"/>
      <c r="GO169" s="37"/>
      <c r="GP169" s="37"/>
      <c r="GQ169" s="37"/>
      <c r="GR169" s="37"/>
      <c r="GS169" s="37"/>
      <c r="GT169" s="37"/>
      <c r="GU169" s="37"/>
      <c r="GV169" s="37"/>
      <c r="GW169" s="37"/>
      <c r="GX169" s="37"/>
      <c r="GY169" s="37"/>
      <c r="GZ169" s="37"/>
      <c r="HA169" s="37"/>
      <c r="HB169" s="37"/>
      <c r="HC169" s="37"/>
      <c r="HD169" s="37"/>
      <c r="HE169" s="37"/>
      <c r="HF169" s="37"/>
      <c r="HG169" s="37"/>
      <c r="HH169" s="37"/>
      <c r="HI169" s="37"/>
      <c r="HJ169" s="37"/>
      <c r="HK169" s="37"/>
      <c r="HL169" s="37"/>
      <c r="HM169" s="37"/>
      <c r="HN169" s="37"/>
      <c r="HO169" s="37"/>
      <c r="HP169" s="37"/>
      <c r="HQ169" s="37"/>
      <c r="HR169" s="37"/>
      <c r="HS169" s="37"/>
      <c r="HT169" s="37"/>
      <c r="HU169" s="37"/>
      <c r="HV169" s="37"/>
      <c r="HW169" s="37"/>
      <c r="HX169" s="37"/>
      <c r="HY169" s="37"/>
      <c r="HZ169" s="37"/>
      <c r="IA169" s="37"/>
      <c r="IB169" s="37"/>
      <c r="IC169" s="37"/>
      <c r="ID169" s="37"/>
      <c r="IE169" s="37"/>
      <c r="IF169" s="37"/>
      <c r="IG169" s="37"/>
      <c r="IH169" s="37"/>
      <c r="II169" s="37"/>
    </row>
    <row r="170" spans="1:243" ht="60">
      <c r="A170" s="110"/>
      <c r="B170" s="138" t="s">
        <v>365</v>
      </c>
      <c r="C170" s="116"/>
      <c r="D170" s="116"/>
      <c r="E170" s="116"/>
      <c r="F170" s="116"/>
      <c r="G170" s="116"/>
      <c r="H170" s="116"/>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37"/>
      <c r="CS170" s="37"/>
      <c r="CT170" s="37"/>
      <c r="CU170" s="37"/>
      <c r="CV170" s="37"/>
      <c r="CW170" s="37"/>
      <c r="CX170" s="37"/>
      <c r="CY170" s="37"/>
      <c r="CZ170" s="37"/>
      <c r="DA170" s="37"/>
      <c r="DB170" s="37"/>
      <c r="DC170" s="37"/>
      <c r="DD170" s="37"/>
      <c r="DE170" s="37"/>
      <c r="DF170" s="37"/>
      <c r="DG170" s="37"/>
      <c r="DH170" s="37"/>
      <c r="DI170" s="37"/>
      <c r="DJ170" s="37"/>
      <c r="DK170" s="37"/>
      <c r="DL170" s="37"/>
      <c r="DM170" s="37"/>
      <c r="DN170" s="37"/>
      <c r="DO170" s="37"/>
      <c r="DP170" s="37"/>
      <c r="DQ170" s="37"/>
      <c r="DR170" s="37"/>
      <c r="DS170" s="37"/>
      <c r="DT170" s="37"/>
      <c r="DU170" s="37"/>
      <c r="DV170" s="37"/>
      <c r="DW170" s="37"/>
      <c r="DX170" s="37"/>
      <c r="DY170" s="37"/>
      <c r="DZ170" s="37"/>
      <c r="EA170" s="37"/>
      <c r="EB170" s="37"/>
      <c r="EC170" s="37"/>
      <c r="ED170" s="37"/>
      <c r="EE170" s="37"/>
      <c r="EF170" s="37"/>
      <c r="EG170" s="37"/>
      <c r="EH170" s="37"/>
      <c r="EI170" s="37"/>
      <c r="EJ170" s="37"/>
      <c r="EK170" s="37"/>
      <c r="EL170" s="37"/>
      <c r="EM170" s="37"/>
      <c r="EN170" s="37"/>
      <c r="EO170" s="37"/>
      <c r="EP170" s="37"/>
      <c r="EQ170" s="37"/>
      <c r="ER170" s="37"/>
      <c r="ES170" s="37"/>
      <c r="ET170" s="37"/>
      <c r="EU170" s="37"/>
      <c r="EV170" s="37"/>
      <c r="EW170" s="37"/>
      <c r="EX170" s="37"/>
      <c r="EY170" s="37"/>
      <c r="EZ170" s="37"/>
      <c r="FA170" s="37"/>
      <c r="FB170" s="37"/>
      <c r="FC170" s="37"/>
      <c r="FD170" s="37"/>
      <c r="FE170" s="37"/>
      <c r="FF170" s="37"/>
      <c r="FG170" s="37"/>
      <c r="FH170" s="37"/>
      <c r="FI170" s="37"/>
      <c r="FJ170" s="37"/>
      <c r="FK170" s="37"/>
      <c r="FL170" s="37"/>
      <c r="FM170" s="37"/>
      <c r="FN170" s="37"/>
      <c r="FO170" s="37"/>
      <c r="FP170" s="37"/>
      <c r="FQ170" s="37"/>
      <c r="FR170" s="37"/>
      <c r="FS170" s="37"/>
      <c r="FT170" s="37"/>
      <c r="FU170" s="37"/>
      <c r="FV170" s="37"/>
      <c r="FW170" s="37"/>
      <c r="FX170" s="37"/>
      <c r="FY170" s="37"/>
      <c r="FZ170" s="37"/>
      <c r="GA170" s="37"/>
      <c r="GB170" s="37"/>
      <c r="GC170" s="37"/>
      <c r="GD170" s="37"/>
      <c r="GE170" s="37"/>
      <c r="GF170" s="37"/>
      <c r="GG170" s="37"/>
      <c r="GH170" s="37"/>
      <c r="GI170" s="37"/>
      <c r="GJ170" s="37"/>
      <c r="GK170" s="37"/>
      <c r="GL170" s="37"/>
      <c r="GM170" s="37"/>
      <c r="GN170" s="37"/>
      <c r="GO170" s="37"/>
      <c r="GP170" s="37"/>
      <c r="GQ170" s="37"/>
      <c r="GR170" s="37"/>
      <c r="GS170" s="37"/>
      <c r="GT170" s="37"/>
      <c r="GU170" s="37"/>
      <c r="GV170" s="37"/>
      <c r="GW170" s="37"/>
      <c r="GX170" s="37"/>
      <c r="GY170" s="37"/>
      <c r="GZ170" s="37"/>
      <c r="HA170" s="37"/>
      <c r="HB170" s="37"/>
      <c r="HC170" s="37"/>
      <c r="HD170" s="37"/>
      <c r="HE170" s="37"/>
      <c r="HF170" s="37"/>
      <c r="HG170" s="37"/>
      <c r="HH170" s="37"/>
      <c r="HI170" s="37"/>
      <c r="HJ170" s="37"/>
      <c r="HK170" s="37"/>
      <c r="HL170" s="37"/>
      <c r="HM170" s="37"/>
      <c r="HN170" s="37"/>
      <c r="HO170" s="37"/>
      <c r="HP170" s="37"/>
      <c r="HQ170" s="37"/>
      <c r="HR170" s="37"/>
      <c r="HS170" s="37"/>
      <c r="HT170" s="37"/>
      <c r="HU170" s="37"/>
      <c r="HV170" s="37"/>
      <c r="HW170" s="37"/>
      <c r="HX170" s="37"/>
      <c r="HY170" s="37"/>
      <c r="HZ170" s="37"/>
      <c r="IA170" s="37"/>
      <c r="IB170" s="37"/>
      <c r="IC170" s="37"/>
      <c r="ID170" s="37"/>
      <c r="IE170" s="37"/>
      <c r="IF170" s="37"/>
      <c r="IG170" s="37"/>
      <c r="IH170" s="37"/>
      <c r="II170" s="37"/>
    </row>
    <row r="171" spans="1:243" ht="30">
      <c r="A171" s="110"/>
      <c r="B171" s="138" t="s">
        <v>400</v>
      </c>
      <c r="C171" s="116"/>
      <c r="D171" s="116"/>
      <c r="E171" s="116"/>
      <c r="F171" s="116"/>
      <c r="G171" s="116"/>
      <c r="H171" s="116"/>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37"/>
      <c r="DW171" s="37"/>
      <c r="DX171" s="37"/>
      <c r="DY171" s="37"/>
      <c r="DZ171" s="37"/>
      <c r="EA171" s="37"/>
      <c r="EB171" s="37"/>
      <c r="EC171" s="37"/>
      <c r="ED171" s="37"/>
      <c r="EE171" s="37"/>
      <c r="EF171" s="37"/>
      <c r="EG171" s="37"/>
      <c r="EH171" s="37"/>
      <c r="EI171" s="37"/>
      <c r="EJ171" s="37"/>
      <c r="EK171" s="37"/>
      <c r="EL171" s="37"/>
      <c r="EM171" s="37"/>
      <c r="EN171" s="37"/>
      <c r="EO171" s="37"/>
      <c r="EP171" s="37"/>
      <c r="EQ171" s="37"/>
      <c r="ER171" s="37"/>
      <c r="ES171" s="37"/>
      <c r="ET171" s="37"/>
      <c r="EU171" s="37"/>
      <c r="EV171" s="37"/>
      <c r="EW171" s="37"/>
      <c r="EX171" s="37"/>
      <c r="EY171" s="37"/>
      <c r="EZ171" s="37"/>
      <c r="FA171" s="37"/>
      <c r="FB171" s="37"/>
      <c r="FC171" s="37"/>
      <c r="FD171" s="37"/>
      <c r="FE171" s="37"/>
      <c r="FF171" s="37"/>
      <c r="FG171" s="37"/>
      <c r="FH171" s="37"/>
      <c r="FI171" s="37"/>
      <c r="FJ171" s="37"/>
      <c r="FK171" s="37"/>
      <c r="FL171" s="37"/>
      <c r="FM171" s="37"/>
      <c r="FN171" s="37"/>
      <c r="FO171" s="37"/>
      <c r="FP171" s="37"/>
      <c r="FQ171" s="37"/>
      <c r="FR171" s="37"/>
      <c r="FS171" s="37"/>
      <c r="FT171" s="37"/>
      <c r="FU171" s="37"/>
      <c r="FV171" s="37"/>
      <c r="FW171" s="37"/>
      <c r="FX171" s="37"/>
      <c r="FY171" s="37"/>
      <c r="FZ171" s="37"/>
      <c r="GA171" s="37"/>
      <c r="GB171" s="37"/>
      <c r="GC171" s="37"/>
      <c r="GD171" s="37"/>
      <c r="GE171" s="37"/>
      <c r="GF171" s="37"/>
      <c r="GG171" s="37"/>
      <c r="GH171" s="37"/>
      <c r="GI171" s="37"/>
      <c r="GJ171" s="37"/>
      <c r="GK171" s="37"/>
      <c r="GL171" s="37"/>
      <c r="GM171" s="37"/>
      <c r="GN171" s="37"/>
      <c r="GO171" s="37"/>
      <c r="GP171" s="37"/>
      <c r="GQ171" s="37"/>
      <c r="GR171" s="37"/>
      <c r="GS171" s="37"/>
      <c r="GT171" s="37"/>
      <c r="GU171" s="37"/>
      <c r="GV171" s="37"/>
      <c r="GW171" s="37"/>
      <c r="GX171" s="37"/>
      <c r="GY171" s="37"/>
      <c r="GZ171" s="37"/>
      <c r="HA171" s="37"/>
      <c r="HB171" s="37"/>
      <c r="HC171" s="37"/>
      <c r="HD171" s="37"/>
      <c r="HE171" s="37"/>
      <c r="HF171" s="37"/>
      <c r="HG171" s="37"/>
      <c r="HH171" s="37"/>
      <c r="HI171" s="37"/>
      <c r="HJ171" s="37"/>
      <c r="HK171" s="37"/>
      <c r="HL171" s="37"/>
      <c r="HM171" s="37"/>
      <c r="HN171" s="37"/>
      <c r="HO171" s="37"/>
      <c r="HP171" s="37"/>
      <c r="HQ171" s="37"/>
      <c r="HR171" s="37"/>
      <c r="HS171" s="37"/>
      <c r="HT171" s="37"/>
      <c r="HU171" s="37"/>
      <c r="HV171" s="37"/>
      <c r="HW171" s="37"/>
      <c r="HX171" s="37"/>
      <c r="HY171" s="37"/>
      <c r="HZ171" s="37"/>
      <c r="IA171" s="37"/>
      <c r="IB171" s="37"/>
      <c r="IC171" s="37"/>
    </row>
    <row r="172" spans="1:243" ht="30">
      <c r="A172" s="36"/>
      <c r="B172" s="45" t="s">
        <v>401</v>
      </c>
      <c r="C172" s="72">
        <f t="shared" ref="C172:H172" si="58">C173+C174</f>
        <v>0</v>
      </c>
      <c r="D172" s="72">
        <f t="shared" si="58"/>
        <v>0</v>
      </c>
      <c r="E172" s="72">
        <f t="shared" si="58"/>
        <v>0</v>
      </c>
      <c r="F172" s="72">
        <f t="shared" si="58"/>
        <v>0</v>
      </c>
      <c r="G172" s="116">
        <f t="shared" si="58"/>
        <v>0</v>
      </c>
      <c r="H172" s="116">
        <f t="shared" si="58"/>
        <v>0</v>
      </c>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37"/>
      <c r="DR172" s="37"/>
      <c r="DS172" s="37"/>
      <c r="DT172" s="37"/>
      <c r="DU172" s="37"/>
      <c r="DV172" s="37"/>
      <c r="DW172" s="37"/>
      <c r="DX172" s="37"/>
      <c r="DY172" s="37"/>
      <c r="DZ172" s="37"/>
      <c r="EA172" s="37"/>
      <c r="EB172" s="37"/>
      <c r="EC172" s="37"/>
      <c r="ED172" s="37"/>
      <c r="EE172" s="37"/>
      <c r="EF172" s="37"/>
      <c r="EG172" s="37"/>
      <c r="EH172" s="37"/>
      <c r="EI172" s="37"/>
      <c r="EJ172" s="37"/>
      <c r="EK172" s="37"/>
      <c r="EL172" s="37"/>
      <c r="EM172" s="37"/>
      <c r="EN172" s="37"/>
      <c r="EO172" s="37"/>
      <c r="EP172" s="37"/>
      <c r="EQ172" s="37"/>
      <c r="ER172" s="37"/>
      <c r="ES172" s="37"/>
      <c r="ET172" s="37"/>
      <c r="EU172" s="37"/>
      <c r="EV172" s="37"/>
      <c r="EW172" s="37"/>
      <c r="EX172" s="37"/>
      <c r="EY172" s="37"/>
      <c r="EZ172" s="37"/>
      <c r="FA172" s="37"/>
      <c r="FB172" s="37"/>
      <c r="FC172" s="37"/>
      <c r="FD172" s="37"/>
      <c r="FE172" s="37"/>
      <c r="FF172" s="37"/>
      <c r="FG172" s="37"/>
      <c r="FH172" s="37"/>
      <c r="FI172" s="37"/>
      <c r="FJ172" s="37"/>
      <c r="FK172" s="37"/>
      <c r="FL172" s="37"/>
      <c r="FM172" s="37"/>
      <c r="FN172" s="37"/>
      <c r="FO172" s="37"/>
      <c r="FP172" s="37"/>
      <c r="FQ172" s="37"/>
      <c r="FR172" s="37"/>
      <c r="FS172" s="37"/>
      <c r="FT172" s="37"/>
      <c r="FU172" s="37"/>
      <c r="FV172" s="37"/>
      <c r="FW172" s="37"/>
      <c r="FX172" s="37"/>
      <c r="FY172" s="37"/>
      <c r="FZ172" s="37"/>
      <c r="GA172" s="37"/>
      <c r="GB172" s="37"/>
      <c r="GC172" s="37"/>
      <c r="GD172" s="37"/>
      <c r="GE172" s="37"/>
      <c r="GF172" s="37"/>
      <c r="GG172" s="37"/>
      <c r="GH172" s="37"/>
      <c r="GI172" s="37"/>
      <c r="GJ172" s="37"/>
      <c r="GK172" s="37"/>
      <c r="GL172" s="37"/>
      <c r="GM172" s="37"/>
      <c r="GN172" s="37"/>
      <c r="GO172" s="37"/>
      <c r="GP172" s="37"/>
      <c r="GQ172" s="37"/>
      <c r="GR172" s="37"/>
      <c r="GS172" s="37"/>
      <c r="GT172" s="37"/>
      <c r="GU172" s="37"/>
      <c r="GV172" s="37"/>
      <c r="GW172" s="37"/>
      <c r="GX172" s="37"/>
      <c r="GY172" s="37"/>
      <c r="GZ172" s="37"/>
      <c r="HA172" s="37"/>
      <c r="HB172" s="37"/>
      <c r="HC172" s="37"/>
      <c r="HD172" s="37"/>
      <c r="HE172" s="37"/>
      <c r="HF172" s="37"/>
      <c r="HG172" s="37"/>
      <c r="HH172" s="37"/>
      <c r="HI172" s="37"/>
      <c r="HJ172" s="37"/>
      <c r="HK172" s="37"/>
      <c r="HL172" s="37"/>
      <c r="HM172" s="37"/>
      <c r="HN172" s="37"/>
      <c r="HO172" s="37"/>
      <c r="HP172" s="37"/>
      <c r="HQ172" s="37"/>
      <c r="HR172" s="37"/>
      <c r="HS172" s="37"/>
      <c r="HT172" s="37"/>
      <c r="HU172" s="37"/>
      <c r="HV172" s="37"/>
      <c r="HW172" s="37"/>
      <c r="HX172" s="37"/>
      <c r="HY172" s="37"/>
      <c r="HZ172" s="37"/>
      <c r="IA172" s="37"/>
      <c r="IB172" s="37"/>
      <c r="IC172" s="37"/>
    </row>
    <row r="173" spans="1:243">
      <c r="A173" s="36"/>
      <c r="B173" s="45" t="s">
        <v>363</v>
      </c>
      <c r="C173" s="72"/>
      <c r="D173" s="72"/>
      <c r="E173" s="72"/>
      <c r="F173" s="72"/>
      <c r="G173" s="116"/>
      <c r="H173" s="116"/>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c r="CV173" s="37"/>
      <c r="CW173" s="37"/>
      <c r="CX173" s="37"/>
      <c r="CY173" s="37"/>
      <c r="CZ173" s="37"/>
      <c r="DA173" s="37"/>
      <c r="DB173" s="37"/>
      <c r="DC173" s="37"/>
      <c r="DD173" s="37"/>
      <c r="DE173" s="37"/>
      <c r="DF173" s="37"/>
      <c r="DG173" s="37"/>
      <c r="DH173" s="37"/>
      <c r="DI173" s="37"/>
      <c r="DJ173" s="37"/>
      <c r="DK173" s="37"/>
      <c r="DL173" s="37"/>
      <c r="DM173" s="37"/>
      <c r="DN173" s="37"/>
      <c r="DO173" s="37"/>
      <c r="DP173" s="37"/>
      <c r="DQ173" s="37"/>
      <c r="DR173" s="37"/>
      <c r="DS173" s="37"/>
      <c r="DT173" s="37"/>
      <c r="DU173" s="37"/>
      <c r="DV173" s="37"/>
      <c r="DW173" s="37"/>
      <c r="DX173" s="37"/>
      <c r="DY173" s="37"/>
      <c r="DZ173" s="37"/>
      <c r="EA173" s="37"/>
      <c r="EB173" s="37"/>
      <c r="EC173" s="37"/>
      <c r="ED173" s="37"/>
      <c r="EE173" s="37"/>
      <c r="EF173" s="37"/>
      <c r="EG173" s="37"/>
      <c r="EH173" s="37"/>
      <c r="EI173" s="37"/>
      <c r="EJ173" s="37"/>
      <c r="EK173" s="37"/>
      <c r="EL173" s="37"/>
      <c r="EM173" s="37"/>
      <c r="EN173" s="37"/>
      <c r="EO173" s="37"/>
      <c r="EP173" s="37"/>
      <c r="EQ173" s="37"/>
      <c r="ER173" s="37"/>
      <c r="ES173" s="37"/>
      <c r="ET173" s="37"/>
      <c r="EU173" s="37"/>
      <c r="EV173" s="37"/>
      <c r="EW173" s="37"/>
      <c r="EX173" s="37"/>
      <c r="EY173" s="37"/>
      <c r="EZ173" s="37"/>
      <c r="FA173" s="37"/>
      <c r="FB173" s="37"/>
      <c r="FC173" s="37"/>
      <c r="FD173" s="37"/>
      <c r="FE173" s="37"/>
      <c r="FF173" s="37"/>
      <c r="FG173" s="37"/>
      <c r="FH173" s="37"/>
      <c r="FI173" s="37"/>
      <c r="FJ173" s="37"/>
      <c r="FK173" s="37"/>
      <c r="FL173" s="37"/>
      <c r="FM173" s="37"/>
      <c r="FN173" s="37"/>
      <c r="FO173" s="37"/>
      <c r="FP173" s="37"/>
      <c r="FQ173" s="37"/>
      <c r="FR173" s="37"/>
      <c r="FS173" s="37"/>
      <c r="FT173" s="37"/>
      <c r="FU173" s="37"/>
      <c r="FV173" s="37"/>
      <c r="FW173" s="37"/>
      <c r="FX173" s="37"/>
      <c r="FY173" s="37"/>
      <c r="FZ173" s="37"/>
      <c r="GA173" s="37"/>
      <c r="GB173" s="37"/>
      <c r="GC173" s="37"/>
      <c r="GD173" s="37"/>
      <c r="GE173" s="37"/>
      <c r="GF173" s="37"/>
      <c r="GG173" s="37"/>
      <c r="GH173" s="37"/>
      <c r="GI173" s="37"/>
      <c r="GJ173" s="37"/>
      <c r="GK173" s="37"/>
      <c r="GL173" s="37"/>
      <c r="GM173" s="37"/>
      <c r="GN173" s="37"/>
      <c r="GO173" s="37"/>
      <c r="GP173" s="37"/>
      <c r="GQ173" s="37"/>
      <c r="GR173" s="37"/>
      <c r="GS173" s="37"/>
      <c r="GT173" s="37"/>
      <c r="GU173" s="37"/>
      <c r="GV173" s="37"/>
      <c r="GW173" s="37"/>
      <c r="GX173" s="37"/>
      <c r="GY173" s="37"/>
      <c r="GZ173" s="37"/>
      <c r="HA173" s="37"/>
      <c r="HB173" s="37"/>
      <c r="HC173" s="37"/>
      <c r="HD173" s="37"/>
      <c r="HE173" s="37"/>
      <c r="HF173" s="37"/>
      <c r="HG173" s="37"/>
      <c r="HH173" s="37"/>
      <c r="HI173" s="37"/>
      <c r="HJ173" s="37"/>
      <c r="HK173" s="37"/>
      <c r="HL173" s="37"/>
      <c r="HM173" s="37"/>
      <c r="HN173" s="37"/>
      <c r="HO173" s="37"/>
      <c r="HP173" s="37"/>
      <c r="HQ173" s="37"/>
      <c r="HR173" s="37"/>
      <c r="HS173" s="37"/>
      <c r="HT173" s="37"/>
      <c r="HU173" s="37"/>
      <c r="HV173" s="37"/>
      <c r="HW173" s="37"/>
      <c r="HX173" s="37"/>
      <c r="HY173" s="37"/>
      <c r="HZ173" s="37"/>
      <c r="IA173" s="37"/>
      <c r="IB173" s="37"/>
      <c r="IC173" s="37"/>
    </row>
    <row r="174" spans="1:243" ht="60">
      <c r="A174" s="39"/>
      <c r="B174" s="45" t="s">
        <v>365</v>
      </c>
      <c r="C174" s="72"/>
      <c r="D174" s="72"/>
      <c r="E174" s="72"/>
      <c r="F174" s="72"/>
      <c r="G174" s="116"/>
      <c r="H174" s="116"/>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37"/>
      <c r="CS174" s="37"/>
      <c r="CT174" s="37"/>
      <c r="CU174" s="37"/>
      <c r="CV174" s="37"/>
      <c r="CW174" s="37"/>
      <c r="CX174" s="37"/>
      <c r="CY174" s="37"/>
      <c r="CZ174" s="37"/>
      <c r="DA174" s="37"/>
      <c r="DB174" s="37"/>
      <c r="DC174" s="37"/>
      <c r="DD174" s="37"/>
      <c r="DE174" s="37"/>
      <c r="DF174" s="37"/>
      <c r="DG174" s="37"/>
      <c r="DH174" s="37"/>
      <c r="DI174" s="37"/>
      <c r="DJ174" s="37"/>
      <c r="DK174" s="37"/>
      <c r="DL174" s="37"/>
      <c r="DM174" s="37"/>
      <c r="DN174" s="37"/>
      <c r="DO174" s="37"/>
      <c r="DP174" s="37"/>
      <c r="DQ174" s="37"/>
      <c r="DR174" s="37"/>
      <c r="DS174" s="37"/>
      <c r="DT174" s="37"/>
      <c r="DU174" s="37"/>
      <c r="DV174" s="37"/>
      <c r="DW174" s="37"/>
      <c r="DX174" s="37"/>
      <c r="DY174" s="37"/>
      <c r="DZ174" s="37"/>
      <c r="EA174" s="37"/>
      <c r="EB174" s="37"/>
      <c r="EC174" s="37"/>
      <c r="ED174" s="37"/>
      <c r="EE174" s="37"/>
      <c r="EF174" s="37"/>
      <c r="EG174" s="37"/>
      <c r="EH174" s="37"/>
      <c r="EI174" s="37"/>
      <c r="EJ174" s="37"/>
      <c r="EK174" s="37"/>
      <c r="EL174" s="37"/>
      <c r="EM174" s="37"/>
      <c r="EN174" s="37"/>
      <c r="EO174" s="37"/>
      <c r="EP174" s="37"/>
      <c r="EQ174" s="37"/>
      <c r="ER174" s="37"/>
      <c r="ES174" s="37"/>
      <c r="ET174" s="37"/>
      <c r="EU174" s="37"/>
      <c r="EV174" s="37"/>
      <c r="EW174" s="37"/>
      <c r="EX174" s="37"/>
      <c r="EY174" s="37"/>
      <c r="EZ174" s="37"/>
      <c r="FA174" s="37"/>
      <c r="FB174" s="37"/>
      <c r="FC174" s="37"/>
      <c r="FD174" s="37"/>
      <c r="FE174" s="37"/>
      <c r="FF174" s="37"/>
      <c r="FG174" s="37"/>
      <c r="FH174" s="37"/>
      <c r="FI174" s="37"/>
      <c r="FJ174" s="37"/>
      <c r="FK174" s="37"/>
      <c r="FL174" s="37"/>
      <c r="FM174" s="37"/>
      <c r="FN174" s="37"/>
      <c r="FO174" s="37"/>
      <c r="FP174" s="37"/>
      <c r="FQ174" s="37"/>
      <c r="FR174" s="37"/>
      <c r="FS174" s="37"/>
      <c r="FT174" s="37"/>
      <c r="FU174" s="37"/>
      <c r="FV174" s="37"/>
      <c r="FW174" s="37"/>
      <c r="FX174" s="37"/>
      <c r="FY174" s="37"/>
      <c r="FZ174" s="37"/>
      <c r="GA174" s="37"/>
      <c r="GB174" s="37"/>
      <c r="GC174" s="37"/>
      <c r="GD174" s="37"/>
      <c r="GE174" s="37"/>
      <c r="GF174" s="37"/>
      <c r="GG174" s="37"/>
      <c r="GH174" s="37"/>
      <c r="GI174" s="37"/>
      <c r="GJ174" s="37"/>
      <c r="GK174" s="37"/>
      <c r="GL174" s="37"/>
      <c r="GM174" s="37"/>
      <c r="GN174" s="37"/>
      <c r="GO174" s="37"/>
      <c r="GP174" s="37"/>
      <c r="GQ174" s="37"/>
      <c r="GR174" s="37"/>
      <c r="GS174" s="37"/>
      <c r="GT174" s="37"/>
      <c r="GU174" s="37"/>
      <c r="GV174" s="37"/>
      <c r="GW174" s="37"/>
      <c r="GX174" s="37"/>
      <c r="GY174" s="37"/>
      <c r="GZ174" s="37"/>
      <c r="HA174" s="37"/>
      <c r="HB174" s="37"/>
      <c r="HC174" s="37"/>
      <c r="HD174" s="37"/>
      <c r="HE174" s="37"/>
      <c r="HF174" s="37"/>
      <c r="HG174" s="37"/>
      <c r="HH174" s="37"/>
      <c r="HI174" s="37"/>
      <c r="HJ174" s="37"/>
      <c r="HK174" s="37"/>
      <c r="HL174" s="37"/>
      <c r="HM174" s="37"/>
      <c r="HN174" s="37"/>
      <c r="HO174" s="37"/>
      <c r="HP174" s="37"/>
      <c r="HQ174" s="37"/>
      <c r="HR174" s="37"/>
      <c r="HS174" s="37"/>
      <c r="HT174" s="37"/>
      <c r="HU174" s="37"/>
      <c r="HV174" s="37"/>
      <c r="HW174" s="37"/>
      <c r="HX174" s="37"/>
      <c r="HY174" s="37"/>
      <c r="HZ174" s="37"/>
      <c r="IA174" s="37"/>
      <c r="IB174" s="37"/>
      <c r="IC174" s="37"/>
    </row>
    <row r="175" spans="1:243" ht="30" customHeight="1">
      <c r="A175" s="39"/>
      <c r="B175" s="45" t="s">
        <v>402</v>
      </c>
      <c r="C175" s="72"/>
      <c r="D175" s="72"/>
      <c r="E175" s="72"/>
      <c r="F175" s="72"/>
      <c r="G175" s="116"/>
      <c r="H175" s="116"/>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37"/>
      <c r="DW175" s="37"/>
      <c r="DX175" s="37"/>
      <c r="DY175" s="37"/>
      <c r="DZ175" s="37"/>
      <c r="EA175" s="37"/>
      <c r="EB175" s="37"/>
      <c r="EC175" s="37"/>
      <c r="ED175" s="37"/>
      <c r="EE175" s="37"/>
      <c r="EF175" s="37"/>
      <c r="EG175" s="37"/>
      <c r="EH175" s="37"/>
      <c r="EI175" s="37"/>
      <c r="EJ175" s="37"/>
      <c r="EK175" s="37"/>
      <c r="EL175" s="37"/>
      <c r="EM175" s="37"/>
      <c r="EN175" s="37"/>
      <c r="EO175" s="37"/>
      <c r="EP175" s="37"/>
      <c r="EQ175" s="37"/>
      <c r="ER175" s="37"/>
      <c r="ES175" s="37"/>
      <c r="ET175" s="37"/>
      <c r="EU175" s="37"/>
      <c r="EV175" s="37"/>
      <c r="EW175" s="37"/>
      <c r="EX175" s="37"/>
      <c r="EY175" s="37"/>
      <c r="EZ175" s="37"/>
      <c r="FA175" s="37"/>
      <c r="FB175" s="37"/>
      <c r="FC175" s="37"/>
      <c r="FD175" s="37"/>
      <c r="FE175" s="37"/>
      <c r="FF175" s="37"/>
      <c r="FG175" s="37"/>
      <c r="FH175" s="37"/>
      <c r="FI175" s="37"/>
      <c r="FJ175" s="37"/>
      <c r="FK175" s="37"/>
      <c r="FL175" s="37"/>
      <c r="FM175" s="37"/>
      <c r="FN175" s="37"/>
      <c r="FO175" s="37"/>
      <c r="FP175" s="37"/>
      <c r="FQ175" s="37"/>
      <c r="FR175" s="37"/>
      <c r="FS175" s="37"/>
      <c r="FT175" s="37"/>
      <c r="FU175" s="37"/>
      <c r="FV175" s="37"/>
      <c r="FW175" s="37"/>
      <c r="FX175" s="37"/>
      <c r="FY175" s="37"/>
      <c r="FZ175" s="37"/>
      <c r="GA175" s="37"/>
      <c r="GB175" s="37"/>
      <c r="GC175" s="37"/>
      <c r="GD175" s="37"/>
      <c r="GE175" s="37"/>
      <c r="GF175" s="37"/>
      <c r="GG175" s="37"/>
      <c r="GH175" s="37"/>
      <c r="GI175" s="37"/>
      <c r="GJ175" s="37"/>
      <c r="GK175" s="37"/>
      <c r="GL175" s="37"/>
      <c r="GM175" s="37"/>
      <c r="GN175" s="37"/>
      <c r="GO175" s="37"/>
      <c r="GP175" s="37"/>
      <c r="GQ175" s="37"/>
      <c r="GR175" s="37"/>
      <c r="GS175" s="37"/>
      <c r="GT175" s="37"/>
      <c r="GU175" s="37"/>
      <c r="GV175" s="37"/>
      <c r="GW175" s="37"/>
      <c r="GX175" s="37"/>
      <c r="GY175" s="37"/>
      <c r="GZ175" s="37"/>
      <c r="HA175" s="37"/>
      <c r="HB175" s="37"/>
      <c r="HC175" s="37"/>
      <c r="HD175" s="37"/>
      <c r="HE175" s="37"/>
      <c r="HF175" s="37"/>
      <c r="HG175" s="37"/>
      <c r="HH175" s="37"/>
      <c r="HI175" s="37"/>
      <c r="HJ175" s="37"/>
      <c r="HK175" s="37"/>
      <c r="HL175" s="37"/>
      <c r="HM175" s="37"/>
      <c r="HN175" s="37"/>
      <c r="HO175" s="37"/>
      <c r="HP175" s="37"/>
      <c r="HQ175" s="37"/>
      <c r="HR175" s="37"/>
      <c r="HS175" s="37"/>
      <c r="HT175" s="37"/>
      <c r="HU175" s="37"/>
      <c r="HV175" s="37"/>
      <c r="HW175" s="37"/>
      <c r="HX175" s="37"/>
      <c r="HY175" s="37"/>
      <c r="HZ175" s="37"/>
      <c r="IA175" s="37"/>
      <c r="IB175" s="37"/>
      <c r="IC175" s="37"/>
    </row>
    <row r="176" spans="1:243" ht="16.5" customHeight="1">
      <c r="A176" s="39"/>
      <c r="B176" s="41" t="s">
        <v>356</v>
      </c>
      <c r="C176" s="72"/>
      <c r="D176" s="72"/>
      <c r="E176" s="72"/>
      <c r="F176" s="72"/>
      <c r="G176" s="116"/>
      <c r="H176" s="116"/>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c r="DT176" s="37"/>
      <c r="DU176" s="37"/>
      <c r="DV176" s="37"/>
      <c r="DW176" s="37"/>
      <c r="DX176" s="37"/>
      <c r="DY176" s="37"/>
      <c r="DZ176" s="37"/>
      <c r="EA176" s="37"/>
      <c r="EB176" s="37"/>
      <c r="EC176" s="37"/>
      <c r="ED176" s="37"/>
      <c r="EE176" s="37"/>
      <c r="EF176" s="37"/>
      <c r="EG176" s="37"/>
      <c r="EH176" s="37"/>
      <c r="EI176" s="37"/>
      <c r="EJ176" s="37"/>
      <c r="EK176" s="37"/>
      <c r="EL176" s="37"/>
      <c r="EM176" s="37"/>
      <c r="EN176" s="37"/>
      <c r="EO176" s="37"/>
      <c r="EP176" s="37"/>
      <c r="EQ176" s="37"/>
      <c r="ER176" s="37"/>
      <c r="ES176" s="37"/>
      <c r="ET176" s="37"/>
      <c r="EU176" s="37"/>
      <c r="EV176" s="37"/>
      <c r="EW176" s="37"/>
      <c r="EX176" s="37"/>
      <c r="EY176" s="37"/>
      <c r="EZ176" s="37"/>
      <c r="FA176" s="37"/>
      <c r="FB176" s="37"/>
      <c r="FC176" s="37"/>
      <c r="FD176" s="37"/>
      <c r="FE176" s="37"/>
      <c r="FF176" s="37"/>
      <c r="FG176" s="37"/>
      <c r="FH176" s="37"/>
      <c r="FI176" s="37"/>
      <c r="FJ176" s="37"/>
      <c r="FK176" s="37"/>
      <c r="FL176" s="37"/>
      <c r="FM176" s="37"/>
      <c r="FN176" s="37"/>
      <c r="FO176" s="37"/>
      <c r="FP176" s="37"/>
      <c r="FQ176" s="37"/>
      <c r="FR176" s="37"/>
      <c r="FS176" s="37"/>
      <c r="FT176" s="37"/>
      <c r="FU176" s="37"/>
      <c r="FV176" s="37"/>
      <c r="FW176" s="37"/>
      <c r="FX176" s="37"/>
      <c r="FY176" s="37"/>
      <c r="FZ176" s="37"/>
      <c r="GA176" s="37"/>
      <c r="GB176" s="37"/>
      <c r="GC176" s="37"/>
      <c r="GD176" s="37"/>
      <c r="GE176" s="37"/>
      <c r="GF176" s="37"/>
      <c r="GG176" s="37"/>
      <c r="GH176" s="37"/>
      <c r="GI176" s="37"/>
      <c r="GJ176" s="37"/>
      <c r="GK176" s="37"/>
      <c r="GL176" s="37"/>
      <c r="GM176" s="37"/>
      <c r="GN176" s="37"/>
      <c r="GO176" s="37"/>
      <c r="GP176" s="37"/>
      <c r="GQ176" s="37"/>
      <c r="GR176" s="37"/>
      <c r="GS176" s="37"/>
      <c r="GT176" s="37"/>
      <c r="GU176" s="37"/>
      <c r="GV176" s="37"/>
      <c r="GW176" s="37"/>
      <c r="GX176" s="37"/>
      <c r="GY176" s="37"/>
      <c r="GZ176" s="37"/>
      <c r="HA176" s="37"/>
      <c r="HB176" s="37"/>
      <c r="HC176" s="37"/>
      <c r="HD176" s="37"/>
      <c r="HE176" s="37"/>
      <c r="HF176" s="37"/>
      <c r="HG176" s="37"/>
      <c r="HH176" s="37"/>
      <c r="HI176" s="37"/>
      <c r="HJ176" s="37"/>
      <c r="HK176" s="37"/>
      <c r="HL176" s="37"/>
      <c r="HM176" s="37"/>
      <c r="HN176" s="37"/>
      <c r="HO176" s="37"/>
      <c r="HP176" s="37"/>
      <c r="HQ176" s="37"/>
      <c r="HR176" s="37"/>
      <c r="HS176" s="37"/>
      <c r="HT176" s="37"/>
      <c r="HU176" s="37"/>
      <c r="HV176" s="37"/>
      <c r="HW176" s="37"/>
      <c r="HX176" s="37"/>
      <c r="HY176" s="37"/>
      <c r="HZ176" s="37"/>
      <c r="IA176" s="37"/>
      <c r="IB176" s="37"/>
      <c r="IC176" s="37"/>
    </row>
    <row r="177" spans="1:237">
      <c r="A177" s="36" t="s">
        <v>403</v>
      </c>
      <c r="B177" s="41" t="s">
        <v>404</v>
      </c>
      <c r="C177" s="71">
        <f t="shared" ref="C177:H177" si="59">C178+C179</f>
        <v>0</v>
      </c>
      <c r="D177" s="71">
        <f t="shared" si="59"/>
        <v>22318240</v>
      </c>
      <c r="E177" s="71">
        <f t="shared" si="59"/>
        <v>21111650</v>
      </c>
      <c r="F177" s="71">
        <f t="shared" si="59"/>
        <v>21111650</v>
      </c>
      <c r="G177" s="83">
        <f t="shared" si="59"/>
        <v>21111562</v>
      </c>
      <c r="H177" s="83">
        <f t="shared" si="59"/>
        <v>1583943</v>
      </c>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37"/>
      <c r="CS177" s="37"/>
      <c r="CT177" s="37"/>
      <c r="CU177" s="37"/>
      <c r="CV177" s="37"/>
      <c r="CW177" s="37"/>
      <c r="CX177" s="37"/>
      <c r="CY177" s="37"/>
      <c r="CZ177" s="37"/>
      <c r="DA177" s="37"/>
      <c r="DB177" s="37"/>
      <c r="DC177" s="37"/>
      <c r="DD177" s="37"/>
      <c r="DE177" s="37"/>
      <c r="DF177" s="37"/>
      <c r="DG177" s="37"/>
      <c r="DH177" s="37"/>
      <c r="DI177" s="37"/>
      <c r="DJ177" s="37"/>
      <c r="DK177" s="37"/>
      <c r="DL177" s="37"/>
      <c r="DM177" s="37"/>
      <c r="DN177" s="37"/>
      <c r="DO177" s="37"/>
      <c r="DP177" s="37"/>
      <c r="DQ177" s="37"/>
      <c r="DR177" s="37"/>
      <c r="DS177" s="37"/>
      <c r="DT177" s="37"/>
      <c r="DU177" s="37"/>
      <c r="DV177" s="37"/>
      <c r="DW177" s="37"/>
      <c r="DX177" s="37"/>
      <c r="DY177" s="37"/>
      <c r="DZ177" s="37"/>
      <c r="EA177" s="37"/>
      <c r="EB177" s="37"/>
      <c r="EC177" s="37"/>
      <c r="ED177" s="37"/>
      <c r="EE177" s="37"/>
      <c r="EF177" s="37"/>
      <c r="EG177" s="37"/>
      <c r="EH177" s="37"/>
      <c r="EI177" s="37"/>
      <c r="EJ177" s="37"/>
      <c r="EK177" s="37"/>
      <c r="EL177" s="37"/>
      <c r="EM177" s="37"/>
      <c r="EN177" s="37"/>
      <c r="EO177" s="37"/>
      <c r="EP177" s="37"/>
      <c r="EQ177" s="37"/>
      <c r="ER177" s="37"/>
      <c r="ES177" s="37"/>
      <c r="ET177" s="37"/>
      <c r="EU177" s="37"/>
      <c r="EV177" s="37"/>
      <c r="EW177" s="37"/>
      <c r="EX177" s="37"/>
      <c r="EY177" s="37"/>
      <c r="EZ177" s="37"/>
      <c r="FA177" s="37"/>
      <c r="FB177" s="37"/>
      <c r="FC177" s="37"/>
      <c r="FD177" s="37"/>
      <c r="FE177" s="37"/>
      <c r="FF177" s="37"/>
      <c r="FG177" s="37"/>
      <c r="FH177" s="37"/>
      <c r="FI177" s="37"/>
      <c r="FJ177" s="37"/>
      <c r="FK177" s="37"/>
      <c r="FL177" s="37"/>
      <c r="FM177" s="37"/>
      <c r="FN177" s="37"/>
      <c r="FO177" s="37"/>
      <c r="FP177" s="37"/>
      <c r="FQ177" s="37"/>
      <c r="FR177" s="37"/>
      <c r="FS177" s="37"/>
      <c r="FT177" s="37"/>
      <c r="FU177" s="37"/>
      <c r="FV177" s="37"/>
      <c r="FW177" s="37"/>
      <c r="FX177" s="37"/>
      <c r="FY177" s="37"/>
      <c r="FZ177" s="37"/>
      <c r="GA177" s="37"/>
      <c r="GB177" s="37"/>
      <c r="GC177" s="37"/>
      <c r="GD177" s="37"/>
      <c r="GE177" s="37"/>
      <c r="GF177" s="37"/>
      <c r="GG177" s="37"/>
      <c r="GH177" s="37"/>
      <c r="GI177" s="37"/>
      <c r="GJ177" s="37"/>
      <c r="GK177" s="37"/>
      <c r="GL177" s="37"/>
      <c r="GM177" s="37"/>
      <c r="GN177" s="37"/>
      <c r="GO177" s="37"/>
      <c r="GP177" s="37"/>
      <c r="GQ177" s="37"/>
      <c r="GR177" s="37"/>
      <c r="GS177" s="37"/>
      <c r="GT177" s="37"/>
      <c r="GU177" s="37"/>
      <c r="GV177" s="37"/>
      <c r="GW177" s="37"/>
      <c r="GX177" s="37"/>
      <c r="GY177" s="37"/>
      <c r="GZ177" s="37"/>
      <c r="HA177" s="37"/>
      <c r="HB177" s="37"/>
      <c r="HC177" s="37"/>
      <c r="HD177" s="37"/>
      <c r="HE177" s="37"/>
      <c r="HF177" s="37"/>
      <c r="HG177" s="37"/>
      <c r="HH177" s="37"/>
      <c r="HI177" s="37"/>
      <c r="HJ177" s="37"/>
      <c r="HK177" s="37"/>
      <c r="HL177" s="37"/>
      <c r="HM177" s="37"/>
      <c r="HN177" s="37"/>
      <c r="HO177" s="37"/>
      <c r="HP177" s="37"/>
      <c r="HQ177" s="37"/>
      <c r="HR177" s="37"/>
      <c r="HS177" s="37"/>
      <c r="HT177" s="37"/>
      <c r="HU177" s="37"/>
      <c r="HV177" s="37"/>
      <c r="HW177" s="37"/>
      <c r="HX177" s="37"/>
      <c r="HY177" s="37"/>
      <c r="HZ177" s="37"/>
      <c r="IA177" s="37"/>
      <c r="IB177" s="37"/>
      <c r="IC177" s="37"/>
    </row>
    <row r="178" spans="1:237" ht="16.5" customHeight="1">
      <c r="A178" s="36"/>
      <c r="B178" s="41" t="s">
        <v>363</v>
      </c>
      <c r="C178" s="71"/>
      <c r="D178" s="71">
        <v>22229060</v>
      </c>
      <c r="E178" s="71">
        <v>21014130</v>
      </c>
      <c r="F178" s="71">
        <v>21014130</v>
      </c>
      <c r="G178" s="83">
        <v>21014130</v>
      </c>
      <c r="H178" s="83">
        <v>1575610</v>
      </c>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c r="CU178" s="37"/>
      <c r="CV178" s="37"/>
      <c r="CW178" s="37"/>
      <c r="CX178" s="37"/>
      <c r="CY178" s="37"/>
      <c r="CZ178" s="37"/>
      <c r="DA178" s="37"/>
      <c r="DB178" s="37"/>
      <c r="DC178" s="37"/>
      <c r="DD178" s="37"/>
      <c r="DE178" s="37"/>
      <c r="DF178" s="37"/>
      <c r="DG178" s="37"/>
      <c r="DH178" s="37"/>
      <c r="DI178" s="37"/>
      <c r="DJ178" s="37"/>
      <c r="DK178" s="37"/>
      <c r="DL178" s="37"/>
      <c r="DM178" s="37"/>
      <c r="DN178" s="37"/>
      <c r="DO178" s="37"/>
      <c r="DP178" s="37"/>
      <c r="DQ178" s="37"/>
      <c r="DR178" s="37"/>
      <c r="DS178" s="37"/>
      <c r="DT178" s="37"/>
      <c r="DU178" s="37"/>
      <c r="DV178" s="37"/>
      <c r="DW178" s="37"/>
      <c r="DX178" s="37"/>
      <c r="DY178" s="37"/>
      <c r="DZ178" s="37"/>
      <c r="EA178" s="37"/>
      <c r="EB178" s="37"/>
      <c r="EC178" s="37"/>
      <c r="ED178" s="37"/>
      <c r="EE178" s="37"/>
      <c r="EF178" s="37"/>
      <c r="EG178" s="37"/>
      <c r="EH178" s="37"/>
      <c r="EI178" s="37"/>
      <c r="EJ178" s="37"/>
      <c r="EK178" s="37"/>
      <c r="EL178" s="37"/>
      <c r="EM178" s="37"/>
      <c r="EN178" s="37"/>
      <c r="EO178" s="37"/>
      <c r="EP178" s="37"/>
      <c r="EQ178" s="37"/>
      <c r="ER178" s="37"/>
      <c r="ES178" s="37"/>
      <c r="ET178" s="37"/>
      <c r="EU178" s="37"/>
      <c r="EV178" s="37"/>
      <c r="EW178" s="37"/>
      <c r="EX178" s="37"/>
      <c r="EY178" s="37"/>
      <c r="EZ178" s="37"/>
      <c r="FA178" s="37"/>
      <c r="FB178" s="37"/>
      <c r="FC178" s="37"/>
      <c r="FD178" s="37"/>
      <c r="FE178" s="37"/>
      <c r="FF178" s="37"/>
      <c r="FG178" s="37"/>
      <c r="FH178" s="37"/>
      <c r="FI178" s="37"/>
      <c r="FJ178" s="37"/>
      <c r="FK178" s="37"/>
      <c r="FL178" s="37"/>
      <c r="FM178" s="37"/>
      <c r="FN178" s="37"/>
      <c r="FO178" s="37"/>
      <c r="FP178" s="37"/>
      <c r="FQ178" s="37"/>
      <c r="FR178" s="37"/>
      <c r="FS178" s="37"/>
      <c r="FT178" s="37"/>
      <c r="FU178" s="37"/>
      <c r="FV178" s="37"/>
      <c r="FW178" s="37"/>
      <c r="FX178" s="37"/>
      <c r="FY178" s="37"/>
      <c r="FZ178" s="37"/>
      <c r="GA178" s="37"/>
      <c r="GB178" s="37"/>
      <c r="GC178" s="37"/>
      <c r="GD178" s="37"/>
      <c r="GE178" s="37"/>
      <c r="GF178" s="37"/>
      <c r="GG178" s="37"/>
      <c r="GH178" s="37"/>
      <c r="GI178" s="37"/>
      <c r="GJ178" s="37"/>
      <c r="GK178" s="37"/>
      <c r="GL178" s="37"/>
      <c r="GM178" s="37"/>
      <c r="GN178" s="37"/>
      <c r="GO178" s="37"/>
      <c r="GP178" s="37"/>
      <c r="GQ178" s="37"/>
      <c r="GR178" s="37"/>
      <c r="GS178" s="37"/>
      <c r="GT178" s="37"/>
      <c r="GU178" s="37"/>
      <c r="GV178" s="37"/>
      <c r="GW178" s="37"/>
      <c r="GX178" s="37"/>
      <c r="GY178" s="37"/>
      <c r="GZ178" s="37"/>
      <c r="HA178" s="37"/>
      <c r="HB178" s="37"/>
      <c r="HC178" s="37"/>
      <c r="HD178" s="37"/>
      <c r="HE178" s="37"/>
      <c r="HF178" s="37"/>
      <c r="HG178" s="37"/>
      <c r="HH178" s="37"/>
      <c r="HI178" s="37"/>
      <c r="HJ178" s="37"/>
      <c r="HK178" s="37"/>
      <c r="HL178" s="37"/>
      <c r="HM178" s="37"/>
      <c r="HN178" s="37"/>
      <c r="HO178" s="37"/>
      <c r="HP178" s="37"/>
      <c r="HQ178" s="37"/>
      <c r="HR178" s="37"/>
      <c r="HS178" s="37"/>
      <c r="HT178" s="37"/>
      <c r="HU178" s="37"/>
      <c r="HV178" s="37"/>
      <c r="HW178" s="37"/>
      <c r="HX178" s="37"/>
      <c r="HY178" s="37"/>
      <c r="HZ178" s="37"/>
      <c r="IA178" s="37"/>
      <c r="IB178" s="37"/>
      <c r="IC178" s="37"/>
    </row>
    <row r="179" spans="1:237" ht="60">
      <c r="A179" s="36"/>
      <c r="B179" s="41" t="s">
        <v>365</v>
      </c>
      <c r="C179" s="71"/>
      <c r="D179" s="71">
        <v>89180</v>
      </c>
      <c r="E179" s="71">
        <v>97520</v>
      </c>
      <c r="F179" s="71">
        <v>97520</v>
      </c>
      <c r="G179" s="83">
        <v>97432</v>
      </c>
      <c r="H179" s="83">
        <v>8333</v>
      </c>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37"/>
      <c r="DW179" s="37"/>
      <c r="DX179" s="37"/>
      <c r="DY179" s="37"/>
      <c r="DZ179" s="37"/>
      <c r="EA179" s="37"/>
      <c r="EB179" s="37"/>
      <c r="EC179" s="37"/>
      <c r="ED179" s="37"/>
      <c r="EE179" s="37"/>
      <c r="EF179" s="37"/>
      <c r="EG179" s="37"/>
      <c r="EH179" s="37"/>
      <c r="EI179" s="37"/>
      <c r="EJ179" s="37"/>
      <c r="EK179" s="37"/>
      <c r="EL179" s="37"/>
      <c r="EM179" s="37"/>
      <c r="EN179" s="37"/>
      <c r="EO179" s="37"/>
      <c r="EP179" s="37"/>
      <c r="EQ179" s="37"/>
      <c r="ER179" s="37"/>
      <c r="ES179" s="37"/>
      <c r="ET179" s="37"/>
      <c r="EU179" s="37"/>
      <c r="EV179" s="37"/>
      <c r="EW179" s="37"/>
      <c r="EX179" s="37"/>
      <c r="EY179" s="37"/>
      <c r="EZ179" s="37"/>
      <c r="FA179" s="37"/>
      <c r="FB179" s="37"/>
      <c r="FC179" s="37"/>
      <c r="FD179" s="37"/>
      <c r="FE179" s="37"/>
      <c r="FF179" s="37"/>
      <c r="FG179" s="37"/>
      <c r="FH179" s="37"/>
      <c r="FI179" s="37"/>
      <c r="FJ179" s="37"/>
      <c r="FK179" s="37"/>
      <c r="FL179" s="37"/>
      <c r="FM179" s="37"/>
      <c r="FN179" s="37"/>
      <c r="FO179" s="37"/>
      <c r="FP179" s="37"/>
      <c r="FQ179" s="37"/>
      <c r="FR179" s="37"/>
      <c r="FS179" s="37"/>
      <c r="FT179" s="37"/>
      <c r="FU179" s="37"/>
      <c r="FV179" s="37"/>
      <c r="FW179" s="37"/>
      <c r="FX179" s="37"/>
      <c r="FY179" s="37"/>
      <c r="FZ179" s="37"/>
      <c r="GA179" s="37"/>
      <c r="GB179" s="37"/>
      <c r="GC179" s="37"/>
      <c r="GD179" s="37"/>
      <c r="GE179" s="37"/>
      <c r="GF179" s="37"/>
      <c r="GG179" s="37"/>
      <c r="GH179" s="37"/>
      <c r="GI179" s="37"/>
      <c r="GJ179" s="37"/>
      <c r="GK179" s="37"/>
      <c r="GL179" s="37"/>
      <c r="GM179" s="37"/>
      <c r="GN179" s="37"/>
      <c r="GO179" s="37"/>
      <c r="GP179" s="37"/>
      <c r="GQ179" s="37"/>
      <c r="GR179" s="37"/>
      <c r="GS179" s="37"/>
      <c r="GT179" s="37"/>
      <c r="GU179" s="37"/>
      <c r="GV179" s="37"/>
      <c r="GW179" s="37"/>
      <c r="GX179" s="37"/>
      <c r="GY179" s="37"/>
      <c r="GZ179" s="37"/>
      <c r="HA179" s="37"/>
      <c r="HB179" s="37"/>
      <c r="HC179" s="37"/>
      <c r="HD179" s="37"/>
      <c r="HE179" s="37"/>
      <c r="HF179" s="37"/>
      <c r="HG179" s="37"/>
      <c r="HH179" s="37"/>
      <c r="HI179" s="37"/>
      <c r="HJ179" s="37"/>
      <c r="HK179" s="37"/>
      <c r="HL179" s="37"/>
      <c r="HM179" s="37"/>
      <c r="HN179" s="37"/>
      <c r="HO179" s="37"/>
      <c r="HP179" s="37"/>
      <c r="HQ179" s="37"/>
      <c r="HR179" s="37"/>
      <c r="HS179" s="37"/>
      <c r="HT179" s="37"/>
      <c r="HU179" s="37"/>
      <c r="HV179" s="37"/>
      <c r="HW179" s="37"/>
      <c r="HX179" s="37"/>
      <c r="HY179" s="37"/>
      <c r="HZ179" s="37"/>
      <c r="IA179" s="37"/>
      <c r="IB179" s="37"/>
      <c r="IC179" s="37"/>
    </row>
    <row r="180" spans="1:237" ht="16.5" customHeight="1">
      <c r="A180" s="39"/>
      <c r="B180" s="41" t="s">
        <v>356</v>
      </c>
      <c r="C180" s="71"/>
      <c r="D180" s="71"/>
      <c r="E180" s="71"/>
      <c r="F180" s="71"/>
      <c r="G180" s="83"/>
      <c r="H180" s="83"/>
      <c r="IC180" s="37"/>
    </row>
    <row r="181" spans="1:237">
      <c r="A181" s="39" t="s">
        <v>405</v>
      </c>
      <c r="B181" s="41" t="s">
        <v>406</v>
      </c>
      <c r="C181" s="72">
        <f t="shared" ref="C181:H181" si="60">C182+C183</f>
        <v>0</v>
      </c>
      <c r="D181" s="72">
        <f t="shared" si="60"/>
        <v>6104240</v>
      </c>
      <c r="E181" s="72">
        <f t="shared" si="60"/>
        <v>5927860</v>
      </c>
      <c r="F181" s="72">
        <f t="shared" si="60"/>
        <v>5927860</v>
      </c>
      <c r="G181" s="116">
        <f t="shared" si="60"/>
        <v>5927068.8499999996</v>
      </c>
      <c r="H181" s="116">
        <f t="shared" si="60"/>
        <v>488257.7</v>
      </c>
      <c r="IC181" s="37"/>
    </row>
    <row r="182" spans="1:237">
      <c r="A182" s="39"/>
      <c r="B182" s="41" t="s">
        <v>363</v>
      </c>
      <c r="C182" s="72"/>
      <c r="D182" s="71">
        <v>6102360</v>
      </c>
      <c r="E182" s="71">
        <v>5925980</v>
      </c>
      <c r="F182" s="71">
        <v>5925980</v>
      </c>
      <c r="G182" s="83">
        <v>5925201.8399999999</v>
      </c>
      <c r="H182" s="83">
        <v>487917.64</v>
      </c>
      <c r="IC182" s="37"/>
    </row>
    <row r="183" spans="1:237" ht="60">
      <c r="A183" s="39"/>
      <c r="B183" s="41" t="s">
        <v>365</v>
      </c>
      <c r="C183" s="72"/>
      <c r="D183" s="71">
        <v>1880</v>
      </c>
      <c r="E183" s="71">
        <v>1880</v>
      </c>
      <c r="F183" s="71">
        <v>1880</v>
      </c>
      <c r="G183" s="83">
        <v>1867.01</v>
      </c>
      <c r="H183" s="83">
        <v>340.06</v>
      </c>
      <c r="IC183" s="37"/>
    </row>
    <row r="184" spans="1:237">
      <c r="A184" s="39"/>
      <c r="B184" s="41" t="s">
        <v>356</v>
      </c>
      <c r="C184" s="72"/>
      <c r="D184" s="72"/>
      <c r="E184" s="72"/>
      <c r="F184" s="72"/>
      <c r="G184" s="116"/>
      <c r="H184" s="116"/>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37"/>
      <c r="DW184" s="37"/>
      <c r="DX184" s="37"/>
      <c r="DY184" s="37"/>
      <c r="DZ184" s="37"/>
      <c r="EA184" s="37"/>
      <c r="EB184" s="37"/>
      <c r="EC184" s="37"/>
      <c r="ED184" s="37"/>
      <c r="EE184" s="37"/>
      <c r="EF184" s="37"/>
      <c r="EG184" s="37"/>
      <c r="EH184" s="37"/>
      <c r="EI184" s="37"/>
      <c r="EJ184" s="37"/>
      <c r="EK184" s="37"/>
      <c r="EL184" s="37"/>
      <c r="EM184" s="37"/>
      <c r="EN184" s="37"/>
      <c r="EO184" s="37"/>
      <c r="EP184" s="37"/>
      <c r="EQ184" s="37"/>
      <c r="ER184" s="37"/>
      <c r="ES184" s="37"/>
      <c r="ET184" s="37"/>
      <c r="EU184" s="37"/>
      <c r="EV184" s="37"/>
      <c r="EW184" s="37"/>
      <c r="EX184" s="37"/>
      <c r="EY184" s="37"/>
      <c r="EZ184" s="37"/>
      <c r="FA184" s="37"/>
      <c r="FB184" s="37"/>
      <c r="FC184" s="37"/>
      <c r="FD184" s="37"/>
      <c r="FE184" s="37"/>
      <c r="FF184" s="37"/>
      <c r="FG184" s="37"/>
      <c r="FH184" s="37"/>
      <c r="FI184" s="37"/>
      <c r="FJ184" s="37"/>
      <c r="FK184" s="37"/>
      <c r="FL184" s="37"/>
      <c r="FM184" s="37"/>
      <c r="FN184" s="37"/>
      <c r="FO184" s="37"/>
      <c r="FP184" s="37"/>
      <c r="FQ184" s="37"/>
      <c r="FR184" s="37"/>
      <c r="FS184" s="37"/>
      <c r="FT184" s="37"/>
      <c r="FU184" s="37"/>
      <c r="FV184" s="37"/>
      <c r="FW184" s="37"/>
      <c r="FX184" s="37"/>
      <c r="FY184" s="37"/>
      <c r="FZ184" s="37"/>
      <c r="GA184" s="37"/>
      <c r="GB184" s="37"/>
      <c r="GC184" s="37"/>
      <c r="GD184" s="37"/>
      <c r="GE184" s="37"/>
      <c r="GF184" s="37"/>
      <c r="GG184" s="37"/>
      <c r="GH184" s="37"/>
      <c r="GI184" s="37"/>
      <c r="GJ184" s="37"/>
      <c r="GK184" s="37"/>
      <c r="GL184" s="37"/>
      <c r="GM184" s="37"/>
      <c r="GN184" s="37"/>
      <c r="GO184" s="37"/>
      <c r="GP184" s="37"/>
      <c r="GQ184" s="37"/>
      <c r="GR184" s="37"/>
      <c r="GS184" s="37"/>
      <c r="GT184" s="37"/>
      <c r="GU184" s="37"/>
      <c r="GV184" s="37"/>
      <c r="GW184" s="37"/>
      <c r="GX184" s="37"/>
      <c r="GY184" s="37"/>
      <c r="GZ184" s="37"/>
      <c r="HA184" s="37"/>
      <c r="HB184" s="37"/>
      <c r="HC184" s="37"/>
      <c r="HD184" s="37"/>
      <c r="HE184" s="37"/>
      <c r="HF184" s="37"/>
      <c r="HG184" s="37"/>
      <c r="HH184" s="37"/>
      <c r="HI184" s="37"/>
      <c r="HJ184" s="37"/>
      <c r="HK184" s="37"/>
      <c r="HL184" s="37"/>
      <c r="HM184" s="37"/>
      <c r="HN184" s="37"/>
      <c r="HO184" s="37"/>
      <c r="HP184" s="37"/>
      <c r="HQ184" s="37"/>
      <c r="HR184" s="37"/>
      <c r="HS184" s="37"/>
      <c r="HT184" s="37"/>
      <c r="HU184" s="37"/>
      <c r="HV184" s="37"/>
      <c r="HW184" s="37"/>
      <c r="HX184" s="37"/>
      <c r="HY184" s="37"/>
      <c r="HZ184" s="37"/>
      <c r="IA184" s="37"/>
      <c r="IB184" s="37"/>
      <c r="IC184" s="37"/>
    </row>
    <row r="185" spans="1:237">
      <c r="A185" s="39" t="s">
        <v>407</v>
      </c>
      <c r="B185" s="38" t="s">
        <v>408</v>
      </c>
      <c r="C185" s="71">
        <f>+C186+C197+C202+C207+C219</f>
        <v>0</v>
      </c>
      <c r="D185" s="71">
        <f t="shared" ref="D185:H185" si="61">+D186+D197+D202+D207+D219</f>
        <v>179570570</v>
      </c>
      <c r="E185" s="71">
        <f t="shared" si="61"/>
        <v>163360780</v>
      </c>
      <c r="F185" s="71">
        <f t="shared" si="61"/>
        <v>163360780</v>
      </c>
      <c r="G185" s="83">
        <f t="shared" si="61"/>
        <v>162877369.87</v>
      </c>
      <c r="H185" s="83">
        <f t="shared" si="61"/>
        <v>14471457.399999999</v>
      </c>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37"/>
      <c r="CS185" s="37"/>
      <c r="CT185" s="37"/>
      <c r="CU185" s="37"/>
      <c r="CV185" s="37"/>
      <c r="CW185" s="37"/>
      <c r="CX185" s="37"/>
      <c r="CY185" s="37"/>
      <c r="CZ185" s="37"/>
      <c r="DA185" s="37"/>
      <c r="DB185" s="37"/>
      <c r="DC185" s="37"/>
      <c r="DD185" s="37"/>
      <c r="DE185" s="37"/>
      <c r="DF185" s="37"/>
      <c r="DG185" s="37"/>
      <c r="DH185" s="37"/>
      <c r="DI185" s="37"/>
      <c r="DJ185" s="37"/>
      <c r="DK185" s="37"/>
      <c r="DL185" s="37"/>
      <c r="DM185" s="37"/>
      <c r="DN185" s="37"/>
      <c r="DO185" s="37"/>
      <c r="DP185" s="37"/>
      <c r="DQ185" s="37"/>
      <c r="DR185" s="37"/>
      <c r="DS185" s="37"/>
      <c r="DT185" s="37"/>
      <c r="DU185" s="37"/>
      <c r="DV185" s="37"/>
      <c r="DW185" s="37"/>
      <c r="DX185" s="37"/>
      <c r="DY185" s="37"/>
      <c r="DZ185" s="37"/>
      <c r="EA185" s="37"/>
      <c r="EB185" s="37"/>
      <c r="EC185" s="37"/>
      <c r="ED185" s="37"/>
      <c r="EE185" s="37"/>
      <c r="EF185" s="37"/>
      <c r="EG185" s="37"/>
      <c r="EH185" s="37"/>
      <c r="EI185" s="37"/>
      <c r="EJ185" s="37"/>
      <c r="EK185" s="37"/>
      <c r="EL185" s="37"/>
      <c r="EM185" s="37"/>
      <c r="EN185" s="37"/>
      <c r="EO185" s="37"/>
      <c r="EP185" s="37"/>
      <c r="EQ185" s="37"/>
      <c r="ER185" s="37"/>
      <c r="ES185" s="37"/>
      <c r="ET185" s="37"/>
      <c r="EU185" s="37"/>
      <c r="EV185" s="37"/>
      <c r="EW185" s="37"/>
      <c r="EX185" s="37"/>
      <c r="EY185" s="37"/>
      <c r="EZ185" s="37"/>
      <c r="FA185" s="37"/>
      <c r="FB185" s="37"/>
      <c r="FC185" s="37"/>
      <c r="FD185" s="37"/>
      <c r="FE185" s="37"/>
      <c r="FF185" s="37"/>
      <c r="FG185" s="37"/>
      <c r="FH185" s="37"/>
      <c r="FI185" s="37"/>
      <c r="FJ185" s="37"/>
      <c r="FK185" s="37"/>
      <c r="FL185" s="37"/>
      <c r="FM185" s="37"/>
      <c r="FN185" s="37"/>
      <c r="FO185" s="37"/>
      <c r="FP185" s="37"/>
      <c r="FQ185" s="37"/>
      <c r="FR185" s="37"/>
      <c r="FS185" s="37"/>
      <c r="FT185" s="37"/>
      <c r="FU185" s="37"/>
      <c r="FV185" s="37"/>
      <c r="FW185" s="37"/>
      <c r="FX185" s="37"/>
      <c r="FY185" s="37"/>
      <c r="FZ185" s="37"/>
      <c r="GA185" s="37"/>
      <c r="GB185" s="37"/>
      <c r="GC185" s="37"/>
      <c r="GD185" s="37"/>
      <c r="GE185" s="37"/>
      <c r="GF185" s="37"/>
      <c r="GG185" s="37"/>
      <c r="GH185" s="37"/>
      <c r="GI185" s="37"/>
      <c r="GJ185" s="37"/>
      <c r="GK185" s="37"/>
      <c r="GL185" s="37"/>
      <c r="GM185" s="37"/>
      <c r="GN185" s="37"/>
      <c r="GO185" s="37"/>
      <c r="GP185" s="37"/>
      <c r="GQ185" s="37"/>
      <c r="GR185" s="37"/>
      <c r="GS185" s="37"/>
      <c r="GT185" s="37"/>
      <c r="GU185" s="37"/>
      <c r="GV185" s="37"/>
      <c r="GW185" s="37"/>
      <c r="GX185" s="37"/>
      <c r="GY185" s="37"/>
      <c r="GZ185" s="37"/>
      <c r="HA185" s="37"/>
      <c r="HB185" s="37"/>
      <c r="HC185" s="37"/>
      <c r="HD185" s="37"/>
      <c r="HE185" s="37"/>
      <c r="HF185" s="37"/>
      <c r="HG185" s="37"/>
      <c r="HH185" s="37"/>
      <c r="HI185" s="37"/>
      <c r="HJ185" s="37"/>
      <c r="HK185" s="37"/>
      <c r="HL185" s="37"/>
      <c r="HM185" s="37"/>
      <c r="HN185" s="37"/>
      <c r="HO185" s="37"/>
      <c r="HP185" s="37"/>
      <c r="HQ185" s="37"/>
      <c r="HR185" s="37"/>
      <c r="HS185" s="37"/>
      <c r="HT185" s="37"/>
      <c r="HU185" s="37"/>
      <c r="HV185" s="37"/>
      <c r="HW185" s="37"/>
      <c r="HX185" s="37"/>
      <c r="HY185" s="37"/>
      <c r="HZ185" s="37"/>
      <c r="IA185" s="37"/>
      <c r="IB185" s="37"/>
    </row>
    <row r="186" spans="1:237">
      <c r="A186" s="39" t="s">
        <v>409</v>
      </c>
      <c r="B186" s="38" t="s">
        <v>410</v>
      </c>
      <c r="C186" s="71">
        <f>+C187+C191+C192+C193+C194+C195</f>
        <v>0</v>
      </c>
      <c r="D186" s="71">
        <f t="shared" ref="D186:H186" si="62">+D187+D191+D192+D193+D194+D195</f>
        <v>98249320</v>
      </c>
      <c r="E186" s="71">
        <f t="shared" si="62"/>
        <v>88077760</v>
      </c>
      <c r="F186" s="71">
        <f t="shared" si="62"/>
        <v>88077760</v>
      </c>
      <c r="G186" s="83">
        <f t="shared" si="62"/>
        <v>87595418.969999999</v>
      </c>
      <c r="H186" s="83">
        <f t="shared" si="62"/>
        <v>8051856.169999999</v>
      </c>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37"/>
      <c r="CS186" s="37"/>
      <c r="CT186" s="37"/>
      <c r="CU186" s="37"/>
      <c r="CV186" s="37"/>
      <c r="CW186" s="37"/>
      <c r="CX186" s="37"/>
      <c r="CY186" s="37"/>
      <c r="CZ186" s="37"/>
      <c r="DA186" s="37"/>
      <c r="DB186" s="37"/>
      <c r="DC186" s="37"/>
      <c r="DD186" s="37"/>
      <c r="DE186" s="37"/>
      <c r="DF186" s="37"/>
      <c r="DG186" s="37"/>
      <c r="DH186" s="37"/>
      <c r="DI186" s="37"/>
      <c r="DJ186" s="37"/>
      <c r="DK186" s="37"/>
      <c r="DL186" s="37"/>
      <c r="DM186" s="37"/>
      <c r="DN186" s="37"/>
      <c r="DO186" s="37"/>
      <c r="DP186" s="37"/>
      <c r="DQ186" s="37"/>
      <c r="DR186" s="37"/>
      <c r="DS186" s="37"/>
      <c r="DT186" s="37"/>
      <c r="DU186" s="37"/>
      <c r="DV186" s="37"/>
      <c r="DW186" s="37"/>
      <c r="DX186" s="37"/>
      <c r="DY186" s="37"/>
      <c r="DZ186" s="37"/>
      <c r="EA186" s="37"/>
      <c r="EB186" s="37"/>
      <c r="EC186" s="37"/>
      <c r="ED186" s="37"/>
      <c r="EE186" s="37"/>
      <c r="EF186" s="37"/>
      <c r="EG186" s="37"/>
      <c r="EH186" s="37"/>
      <c r="EI186" s="37"/>
      <c r="EJ186" s="37"/>
      <c r="EK186" s="37"/>
      <c r="EL186" s="37"/>
      <c r="EM186" s="37"/>
      <c r="EN186" s="37"/>
      <c r="EO186" s="37"/>
      <c r="EP186" s="37"/>
      <c r="EQ186" s="37"/>
      <c r="ER186" s="37"/>
      <c r="ES186" s="37"/>
      <c r="ET186" s="37"/>
      <c r="EU186" s="37"/>
      <c r="EV186" s="37"/>
      <c r="EW186" s="37"/>
      <c r="EX186" s="37"/>
      <c r="EY186" s="37"/>
      <c r="EZ186" s="37"/>
      <c r="FA186" s="37"/>
      <c r="FB186" s="37"/>
      <c r="FC186" s="37"/>
      <c r="FD186" s="37"/>
      <c r="FE186" s="37"/>
      <c r="FF186" s="37"/>
      <c r="FG186" s="37"/>
      <c r="FH186" s="37"/>
      <c r="FI186" s="37"/>
      <c r="FJ186" s="37"/>
      <c r="FK186" s="37"/>
      <c r="FL186" s="37"/>
      <c r="FM186" s="37"/>
      <c r="FN186" s="37"/>
      <c r="FO186" s="37"/>
      <c r="FP186" s="37"/>
      <c r="FQ186" s="37"/>
      <c r="FR186" s="37"/>
      <c r="FS186" s="37"/>
      <c r="FT186" s="37"/>
      <c r="FU186" s="37"/>
      <c r="FV186" s="37"/>
      <c r="FW186" s="37"/>
      <c r="FX186" s="37"/>
      <c r="FY186" s="37"/>
      <c r="FZ186" s="37"/>
      <c r="GA186" s="37"/>
      <c r="GB186" s="37"/>
      <c r="GC186" s="37"/>
      <c r="GD186" s="37"/>
      <c r="GE186" s="37"/>
      <c r="GF186" s="37"/>
      <c r="GG186" s="37"/>
      <c r="GH186" s="37"/>
      <c r="GI186" s="37"/>
      <c r="GJ186" s="37"/>
      <c r="GK186" s="37"/>
      <c r="GL186" s="37"/>
      <c r="GM186" s="37"/>
      <c r="GN186" s="37"/>
      <c r="GO186" s="37"/>
      <c r="GP186" s="37"/>
      <c r="GQ186" s="37"/>
      <c r="GR186" s="37"/>
      <c r="GS186" s="37"/>
      <c r="GT186" s="37"/>
      <c r="GU186" s="37"/>
      <c r="GV186" s="37"/>
      <c r="GW186" s="37"/>
      <c r="GX186" s="37"/>
      <c r="GY186" s="37"/>
      <c r="GZ186" s="37"/>
      <c r="HA186" s="37"/>
      <c r="HB186" s="37"/>
      <c r="HC186" s="37"/>
      <c r="HD186" s="37"/>
      <c r="HE186" s="37"/>
      <c r="HF186" s="37"/>
      <c r="HG186" s="37"/>
      <c r="HH186" s="37"/>
      <c r="HI186" s="37"/>
      <c r="HJ186" s="37"/>
      <c r="HK186" s="37"/>
      <c r="HL186" s="37"/>
      <c r="HM186" s="37"/>
      <c r="HN186" s="37"/>
      <c r="HO186" s="37"/>
      <c r="HP186" s="37"/>
      <c r="HQ186" s="37"/>
      <c r="HR186" s="37"/>
      <c r="HS186" s="37"/>
      <c r="HT186" s="37"/>
      <c r="HU186" s="37"/>
      <c r="HV186" s="37"/>
      <c r="HW186" s="37"/>
      <c r="HX186" s="37"/>
      <c r="HY186" s="37"/>
      <c r="HZ186" s="37"/>
      <c r="IA186" s="37"/>
      <c r="IB186" s="37"/>
    </row>
    <row r="187" spans="1:237" ht="16.5" customHeight="1">
      <c r="A187" s="39"/>
      <c r="B187" s="44" t="s">
        <v>507</v>
      </c>
      <c r="C187" s="72">
        <f>C188+C189+C190</f>
        <v>0</v>
      </c>
      <c r="D187" s="71">
        <v>92784530</v>
      </c>
      <c r="E187" s="71">
        <v>82545680</v>
      </c>
      <c r="F187" s="71">
        <v>82545680</v>
      </c>
      <c r="G187" s="116">
        <f t="shared" ref="G187:H187" si="63">G188+G189+G190</f>
        <v>82545679.290000007</v>
      </c>
      <c r="H187" s="116">
        <f t="shared" si="63"/>
        <v>7853199.2899999991</v>
      </c>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c r="EE187" s="37"/>
      <c r="EF187" s="37"/>
      <c r="EG187" s="37"/>
      <c r="EH187" s="37"/>
      <c r="EI187" s="37"/>
      <c r="EJ187" s="37"/>
      <c r="EK187" s="37"/>
      <c r="EL187" s="37"/>
      <c r="EM187" s="37"/>
      <c r="EN187" s="37"/>
      <c r="EO187" s="37"/>
      <c r="EP187" s="37"/>
      <c r="EQ187" s="37"/>
      <c r="ER187" s="37"/>
      <c r="ES187" s="37"/>
      <c r="ET187" s="37"/>
      <c r="EU187" s="37"/>
      <c r="EV187" s="37"/>
      <c r="EW187" s="37"/>
      <c r="EX187" s="37"/>
      <c r="EY187" s="37"/>
      <c r="EZ187" s="37"/>
      <c r="FA187" s="37"/>
      <c r="FB187" s="37"/>
      <c r="FC187" s="37"/>
      <c r="FD187" s="37"/>
      <c r="FE187" s="37"/>
      <c r="FF187" s="37"/>
      <c r="FG187" s="37"/>
      <c r="FH187" s="37"/>
      <c r="FI187" s="37"/>
      <c r="FJ187" s="37"/>
      <c r="FK187" s="37"/>
      <c r="FL187" s="37"/>
      <c r="FM187" s="37"/>
      <c r="FN187" s="37"/>
      <c r="FO187" s="37"/>
      <c r="FP187" s="37"/>
      <c r="FQ187" s="37"/>
      <c r="FR187" s="37"/>
      <c r="FS187" s="37"/>
      <c r="FT187" s="37"/>
      <c r="FU187" s="37"/>
      <c r="FV187" s="37"/>
      <c r="FW187" s="37"/>
      <c r="FX187" s="37"/>
      <c r="FY187" s="37"/>
      <c r="FZ187" s="37"/>
      <c r="GA187" s="37"/>
      <c r="GB187" s="37"/>
      <c r="GC187" s="37"/>
      <c r="GD187" s="37"/>
      <c r="GE187" s="37"/>
      <c r="GF187" s="37"/>
      <c r="GG187" s="37"/>
      <c r="GH187" s="37"/>
      <c r="GI187" s="37"/>
      <c r="GJ187" s="37"/>
      <c r="GK187" s="37"/>
      <c r="GL187" s="37"/>
      <c r="GM187" s="37"/>
      <c r="GN187" s="37"/>
      <c r="GO187" s="37"/>
      <c r="GP187" s="37"/>
      <c r="GQ187" s="37"/>
      <c r="GR187" s="37"/>
      <c r="GS187" s="37"/>
      <c r="GT187" s="37"/>
      <c r="GU187" s="37"/>
      <c r="GV187" s="37"/>
      <c r="GW187" s="37"/>
      <c r="GX187" s="37"/>
      <c r="GY187" s="37"/>
      <c r="GZ187" s="37"/>
      <c r="HA187" s="37"/>
      <c r="HB187" s="37"/>
      <c r="HC187" s="37"/>
      <c r="HD187" s="37"/>
      <c r="HE187" s="37"/>
      <c r="HF187" s="37"/>
      <c r="HG187" s="37"/>
      <c r="HH187" s="37"/>
      <c r="HI187" s="37"/>
      <c r="HJ187" s="37"/>
      <c r="HK187" s="37"/>
      <c r="HL187" s="37"/>
      <c r="HM187" s="37"/>
      <c r="HN187" s="37"/>
      <c r="HO187" s="37"/>
      <c r="HP187" s="37"/>
      <c r="HQ187" s="37"/>
      <c r="HR187" s="37"/>
      <c r="HS187" s="37"/>
      <c r="HT187" s="37"/>
      <c r="HU187" s="37"/>
      <c r="HV187" s="37"/>
      <c r="HW187" s="37"/>
      <c r="HX187" s="37"/>
      <c r="HY187" s="37"/>
      <c r="HZ187" s="37"/>
      <c r="IA187" s="37"/>
      <c r="IB187" s="37"/>
      <c r="IC187" s="37"/>
    </row>
    <row r="188" spans="1:237" ht="16.5" customHeight="1">
      <c r="A188" s="39"/>
      <c r="B188" s="70" t="s">
        <v>412</v>
      </c>
      <c r="C188" s="72"/>
      <c r="D188" s="71"/>
      <c r="E188" s="71"/>
      <c r="F188" s="71"/>
      <c r="G188" s="83">
        <v>38389796.689999998</v>
      </c>
      <c r="H188" s="83">
        <v>3576033.61</v>
      </c>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37"/>
      <c r="EJ188" s="37"/>
      <c r="EK188" s="37"/>
      <c r="EL188" s="37"/>
      <c r="EM188" s="37"/>
      <c r="EN188" s="37"/>
      <c r="EO188" s="37"/>
      <c r="EP188" s="37"/>
      <c r="EQ188" s="37"/>
      <c r="ER188" s="37"/>
      <c r="ES188" s="37"/>
      <c r="ET188" s="37"/>
      <c r="EU188" s="37"/>
      <c r="EV188" s="37"/>
      <c r="EW188" s="37"/>
      <c r="EX188" s="37"/>
      <c r="EY188" s="37"/>
      <c r="EZ188" s="37"/>
      <c r="FA188" s="37"/>
      <c r="FB188" s="37"/>
      <c r="FC188" s="37"/>
      <c r="FD188" s="37"/>
      <c r="FE188" s="37"/>
      <c r="FF188" s="37"/>
      <c r="FG188" s="37"/>
      <c r="FH188" s="37"/>
      <c r="FI188" s="37"/>
      <c r="FJ188" s="37"/>
      <c r="FK188" s="37"/>
      <c r="FL188" s="37"/>
      <c r="FM188" s="37"/>
      <c r="FN188" s="37"/>
      <c r="FO188" s="37"/>
      <c r="FP188" s="37"/>
      <c r="FQ188" s="37"/>
      <c r="FR188" s="37"/>
      <c r="FS188" s="37"/>
      <c r="FT188" s="37"/>
      <c r="FU188" s="37"/>
      <c r="FV188" s="37"/>
      <c r="FW188" s="37"/>
      <c r="FX188" s="37"/>
      <c r="FY188" s="37"/>
      <c r="FZ188" s="37"/>
      <c r="GA188" s="37"/>
      <c r="GB188" s="37"/>
      <c r="GC188" s="37"/>
      <c r="GD188" s="37"/>
      <c r="GE188" s="37"/>
      <c r="GF188" s="37"/>
      <c r="GG188" s="37"/>
      <c r="GH188" s="37"/>
      <c r="GI188" s="37"/>
      <c r="GJ188" s="37"/>
      <c r="GK188" s="37"/>
      <c r="GL188" s="37"/>
      <c r="GM188" s="37"/>
      <c r="GN188" s="37"/>
      <c r="GO188" s="37"/>
      <c r="GP188" s="37"/>
      <c r="GQ188" s="37"/>
      <c r="GR188" s="37"/>
      <c r="GS188" s="37"/>
      <c r="GT188" s="37"/>
      <c r="GU188" s="37"/>
      <c r="GV188" s="37"/>
      <c r="GW188" s="37"/>
      <c r="GX188" s="37"/>
      <c r="GY188" s="37"/>
      <c r="GZ188" s="37"/>
      <c r="HA188" s="37"/>
      <c r="HB188" s="37"/>
      <c r="HC188" s="37"/>
      <c r="HD188" s="37"/>
      <c r="HE188" s="37"/>
      <c r="HF188" s="37"/>
      <c r="HG188" s="37"/>
      <c r="HH188" s="37"/>
      <c r="HI188" s="37"/>
      <c r="HJ188" s="37"/>
      <c r="HK188" s="37"/>
      <c r="HL188" s="37"/>
      <c r="HM188" s="37"/>
      <c r="HN188" s="37"/>
      <c r="HO188" s="37"/>
      <c r="HP188" s="37"/>
      <c r="HQ188" s="37"/>
      <c r="HR188" s="37"/>
      <c r="HS188" s="37"/>
      <c r="HT188" s="37"/>
      <c r="HU188" s="37"/>
      <c r="HV188" s="37"/>
      <c r="HW188" s="37"/>
      <c r="HX188" s="37"/>
      <c r="HY188" s="37"/>
      <c r="HZ188" s="37"/>
      <c r="IA188" s="37"/>
      <c r="IB188" s="37"/>
      <c r="IC188" s="37"/>
    </row>
    <row r="189" spans="1:237">
      <c r="A189" s="39"/>
      <c r="B189" s="70" t="s">
        <v>413</v>
      </c>
      <c r="C189" s="72"/>
      <c r="D189" s="71"/>
      <c r="E189" s="71"/>
      <c r="F189" s="71"/>
      <c r="G189" s="83">
        <v>43977241.990000002</v>
      </c>
      <c r="H189" s="83">
        <v>4212522.33</v>
      </c>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37"/>
      <c r="CS189" s="37"/>
      <c r="CT189" s="37"/>
      <c r="CU189" s="37"/>
      <c r="CV189" s="37"/>
      <c r="CW189" s="37"/>
      <c r="CX189" s="37"/>
      <c r="CY189" s="37"/>
      <c r="CZ189" s="37"/>
      <c r="DA189" s="37"/>
      <c r="DB189" s="37"/>
      <c r="DC189" s="37"/>
      <c r="DD189" s="37"/>
      <c r="DE189" s="37"/>
      <c r="DF189" s="37"/>
      <c r="DG189" s="37"/>
      <c r="DH189" s="37"/>
      <c r="DI189" s="37"/>
      <c r="DJ189" s="37"/>
      <c r="DK189" s="37"/>
      <c r="DL189" s="37"/>
      <c r="DM189" s="37"/>
      <c r="DN189" s="37"/>
      <c r="DO189" s="37"/>
      <c r="DP189" s="37"/>
      <c r="DQ189" s="37"/>
      <c r="DR189" s="37"/>
      <c r="DS189" s="37"/>
      <c r="DT189" s="37"/>
      <c r="DU189" s="37"/>
      <c r="DV189" s="37"/>
      <c r="DW189" s="37"/>
      <c r="DX189" s="37"/>
      <c r="DY189" s="37"/>
      <c r="DZ189" s="37"/>
      <c r="EA189" s="37"/>
      <c r="EB189" s="37"/>
      <c r="EC189" s="37"/>
      <c r="ED189" s="37"/>
      <c r="EE189" s="37"/>
      <c r="EF189" s="37"/>
      <c r="EG189" s="37"/>
      <c r="EH189" s="37"/>
      <c r="EI189" s="37"/>
      <c r="EJ189" s="37"/>
      <c r="EK189" s="37"/>
      <c r="EL189" s="37"/>
      <c r="EM189" s="37"/>
      <c r="EN189" s="37"/>
      <c r="EO189" s="37"/>
      <c r="EP189" s="37"/>
      <c r="EQ189" s="37"/>
      <c r="ER189" s="37"/>
      <c r="ES189" s="37"/>
      <c r="ET189" s="37"/>
      <c r="EU189" s="37"/>
      <c r="EV189" s="37"/>
      <c r="EW189" s="37"/>
      <c r="EX189" s="37"/>
      <c r="EY189" s="37"/>
      <c r="EZ189" s="37"/>
      <c r="FA189" s="37"/>
      <c r="FB189" s="37"/>
      <c r="FC189" s="37"/>
      <c r="FD189" s="37"/>
      <c r="FE189" s="37"/>
      <c r="FF189" s="37"/>
      <c r="FG189" s="37"/>
      <c r="FH189" s="37"/>
      <c r="FI189" s="37"/>
      <c r="FJ189" s="37"/>
      <c r="FK189" s="37"/>
      <c r="FL189" s="37"/>
      <c r="FM189" s="37"/>
      <c r="FN189" s="37"/>
      <c r="FO189" s="37"/>
      <c r="FP189" s="37"/>
      <c r="FQ189" s="37"/>
      <c r="FR189" s="37"/>
      <c r="FS189" s="37"/>
      <c r="FT189" s="37"/>
      <c r="FU189" s="37"/>
      <c r="FV189" s="37"/>
      <c r="FW189" s="37"/>
      <c r="FX189" s="37"/>
      <c r="FY189" s="37"/>
      <c r="FZ189" s="37"/>
      <c r="GA189" s="37"/>
      <c r="GB189" s="37"/>
      <c r="GC189" s="37"/>
      <c r="GD189" s="37"/>
      <c r="GE189" s="37"/>
      <c r="GF189" s="37"/>
      <c r="GG189" s="37"/>
      <c r="GH189" s="37"/>
      <c r="GI189" s="37"/>
      <c r="GJ189" s="37"/>
      <c r="GK189" s="37"/>
      <c r="GL189" s="37"/>
      <c r="GM189" s="37"/>
      <c r="GN189" s="37"/>
      <c r="GO189" s="37"/>
      <c r="GP189" s="37"/>
      <c r="GQ189" s="37"/>
      <c r="GR189" s="37"/>
      <c r="GS189" s="37"/>
      <c r="GT189" s="37"/>
      <c r="GU189" s="37"/>
      <c r="GV189" s="37"/>
      <c r="GW189" s="37"/>
      <c r="GX189" s="37"/>
      <c r="GY189" s="37"/>
      <c r="GZ189" s="37"/>
      <c r="HA189" s="37"/>
      <c r="HB189" s="37"/>
      <c r="HC189" s="37"/>
      <c r="HD189" s="37"/>
      <c r="HE189" s="37"/>
      <c r="HF189" s="37"/>
      <c r="HG189" s="37"/>
      <c r="HH189" s="37"/>
      <c r="HI189" s="37"/>
      <c r="HJ189" s="37"/>
      <c r="HK189" s="37"/>
      <c r="HL189" s="37"/>
      <c r="HM189" s="37"/>
      <c r="HN189" s="37"/>
      <c r="HO189" s="37"/>
      <c r="HP189" s="37"/>
      <c r="HQ189" s="37"/>
      <c r="HR189" s="37"/>
      <c r="HS189" s="37"/>
      <c r="HT189" s="37"/>
      <c r="HU189" s="37"/>
      <c r="HV189" s="37"/>
      <c r="HW189" s="37"/>
      <c r="HX189" s="37"/>
      <c r="HY189" s="37"/>
      <c r="HZ189" s="37"/>
      <c r="IA189" s="37"/>
      <c r="IB189" s="37"/>
      <c r="IC189" s="37"/>
    </row>
    <row r="190" spans="1:237">
      <c r="A190" s="39"/>
      <c r="B190" s="70" t="s">
        <v>506</v>
      </c>
      <c r="C190" s="72"/>
      <c r="D190" s="71"/>
      <c r="E190" s="71"/>
      <c r="F190" s="71"/>
      <c r="G190" s="83">
        <v>178640.61</v>
      </c>
      <c r="H190" s="83">
        <v>64643.35</v>
      </c>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37"/>
      <c r="CS190" s="37"/>
      <c r="CT190" s="37"/>
      <c r="CU190" s="37"/>
      <c r="CV190" s="37"/>
      <c r="CW190" s="37"/>
      <c r="CX190" s="37"/>
      <c r="CY190" s="37"/>
      <c r="CZ190" s="37"/>
      <c r="DA190" s="37"/>
      <c r="DB190" s="37"/>
      <c r="DC190" s="37"/>
      <c r="DD190" s="37"/>
      <c r="DE190" s="37"/>
      <c r="DF190" s="37"/>
      <c r="DG190" s="37"/>
      <c r="DH190" s="37"/>
      <c r="DI190" s="37"/>
      <c r="DJ190" s="37"/>
      <c r="DK190" s="37"/>
      <c r="DL190" s="37"/>
      <c r="DM190" s="37"/>
      <c r="DN190" s="37"/>
      <c r="DO190" s="37"/>
      <c r="DP190" s="37"/>
      <c r="DQ190" s="37"/>
      <c r="DR190" s="37"/>
      <c r="DS190" s="37"/>
      <c r="DT190" s="37"/>
      <c r="DU190" s="37"/>
      <c r="DV190" s="37"/>
      <c r="DW190" s="37"/>
      <c r="DX190" s="37"/>
      <c r="DY190" s="37"/>
      <c r="DZ190" s="37"/>
      <c r="EA190" s="37"/>
      <c r="EB190" s="37"/>
      <c r="EC190" s="37"/>
      <c r="ED190" s="37"/>
      <c r="EE190" s="37"/>
      <c r="EF190" s="37"/>
      <c r="EG190" s="37"/>
      <c r="EH190" s="37"/>
      <c r="EI190" s="37"/>
      <c r="EJ190" s="37"/>
      <c r="EK190" s="37"/>
      <c r="EL190" s="37"/>
      <c r="EM190" s="37"/>
      <c r="EN190" s="37"/>
      <c r="EO190" s="37"/>
      <c r="EP190" s="37"/>
      <c r="EQ190" s="37"/>
      <c r="ER190" s="37"/>
      <c r="ES190" s="37"/>
      <c r="ET190" s="37"/>
      <c r="EU190" s="37"/>
      <c r="EV190" s="37"/>
      <c r="EW190" s="37"/>
      <c r="EX190" s="37"/>
      <c r="EY190" s="37"/>
      <c r="EZ190" s="37"/>
      <c r="FA190" s="37"/>
      <c r="FB190" s="37"/>
      <c r="FC190" s="37"/>
      <c r="FD190" s="37"/>
      <c r="FE190" s="37"/>
      <c r="FF190" s="37"/>
      <c r="FG190" s="37"/>
      <c r="FH190" s="37"/>
      <c r="FI190" s="37"/>
      <c r="FJ190" s="37"/>
      <c r="FK190" s="37"/>
      <c r="FL190" s="37"/>
      <c r="FM190" s="37"/>
      <c r="FN190" s="37"/>
      <c r="FO190" s="37"/>
      <c r="FP190" s="37"/>
      <c r="FQ190" s="37"/>
      <c r="FR190" s="37"/>
      <c r="FS190" s="37"/>
      <c r="FT190" s="37"/>
      <c r="FU190" s="37"/>
      <c r="FV190" s="37"/>
      <c r="FW190" s="37"/>
      <c r="FX190" s="37"/>
      <c r="FY190" s="37"/>
      <c r="FZ190" s="37"/>
      <c r="GA190" s="37"/>
      <c r="GB190" s="37"/>
      <c r="GC190" s="37"/>
      <c r="GD190" s="37"/>
      <c r="GE190" s="37"/>
      <c r="GF190" s="37"/>
      <c r="GG190" s="37"/>
      <c r="GH190" s="37"/>
      <c r="GI190" s="37"/>
      <c r="GJ190" s="37"/>
      <c r="GK190" s="37"/>
      <c r="GL190" s="37"/>
      <c r="GM190" s="37"/>
      <c r="GN190" s="37"/>
      <c r="GO190" s="37"/>
      <c r="GP190" s="37"/>
      <c r="GQ190" s="37"/>
      <c r="GR190" s="37"/>
      <c r="GS190" s="37"/>
      <c r="GT190" s="37"/>
      <c r="GU190" s="37"/>
      <c r="GV190" s="37"/>
      <c r="GW190" s="37"/>
      <c r="GX190" s="37"/>
      <c r="GY190" s="37"/>
      <c r="GZ190" s="37"/>
      <c r="HA190" s="37"/>
      <c r="HB190" s="37"/>
      <c r="HC190" s="37"/>
      <c r="HD190" s="37"/>
      <c r="HE190" s="37"/>
      <c r="HF190" s="37"/>
      <c r="HG190" s="37"/>
      <c r="HH190" s="37"/>
      <c r="HI190" s="37"/>
      <c r="HJ190" s="37"/>
      <c r="HK190" s="37"/>
      <c r="HL190" s="37"/>
      <c r="HM190" s="37"/>
      <c r="HN190" s="37"/>
      <c r="HO190" s="37"/>
      <c r="HP190" s="37"/>
      <c r="HQ190" s="37"/>
      <c r="HR190" s="37"/>
      <c r="HS190" s="37"/>
      <c r="HT190" s="37"/>
      <c r="HU190" s="37"/>
      <c r="HV190" s="37"/>
      <c r="HW190" s="37"/>
      <c r="HX190" s="37"/>
      <c r="HY190" s="37"/>
      <c r="HZ190" s="37"/>
      <c r="IA190" s="37"/>
      <c r="IB190" s="37"/>
      <c r="IC190" s="37"/>
    </row>
    <row r="191" spans="1:237">
      <c r="A191" s="36"/>
      <c r="B191" s="44" t="s">
        <v>414</v>
      </c>
      <c r="C191" s="72"/>
      <c r="D191" s="71">
        <v>4842000</v>
      </c>
      <c r="E191" s="71">
        <v>4801020</v>
      </c>
      <c r="F191" s="71">
        <v>4801020</v>
      </c>
      <c r="G191" s="83">
        <v>4478709.68</v>
      </c>
      <c r="H191" s="83">
        <v>156089.68</v>
      </c>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c r="DP191" s="37"/>
      <c r="DQ191" s="37"/>
      <c r="DR191" s="37"/>
      <c r="DS191" s="37"/>
      <c r="DT191" s="37"/>
      <c r="DU191" s="37"/>
      <c r="DV191" s="37"/>
      <c r="DW191" s="37"/>
      <c r="DX191" s="37"/>
      <c r="DY191" s="37"/>
      <c r="DZ191" s="37"/>
      <c r="EA191" s="37"/>
      <c r="EB191" s="37"/>
      <c r="EC191" s="37"/>
      <c r="ED191" s="37"/>
      <c r="EE191" s="37"/>
      <c r="EF191" s="37"/>
      <c r="EG191" s="37"/>
      <c r="EH191" s="37"/>
      <c r="EI191" s="37"/>
      <c r="EJ191" s="37"/>
      <c r="EK191" s="37"/>
      <c r="EL191" s="37"/>
      <c r="EM191" s="37"/>
      <c r="EN191" s="37"/>
      <c r="EO191" s="37"/>
      <c r="EP191" s="37"/>
      <c r="EQ191" s="37"/>
      <c r="ER191" s="37"/>
      <c r="ES191" s="37"/>
      <c r="ET191" s="37"/>
      <c r="EU191" s="37"/>
      <c r="EV191" s="37"/>
      <c r="EW191" s="37"/>
      <c r="EX191" s="37"/>
      <c r="EY191" s="37"/>
      <c r="EZ191" s="37"/>
      <c r="FA191" s="37"/>
      <c r="FB191" s="37"/>
      <c r="FC191" s="37"/>
      <c r="FD191" s="37"/>
      <c r="FE191" s="37"/>
      <c r="FF191" s="37"/>
      <c r="FG191" s="37"/>
      <c r="FH191" s="37"/>
      <c r="FI191" s="37"/>
      <c r="FJ191" s="37"/>
      <c r="FK191" s="37"/>
      <c r="FL191" s="37"/>
      <c r="FM191" s="37"/>
      <c r="FN191" s="37"/>
      <c r="FO191" s="37"/>
      <c r="FP191" s="37"/>
      <c r="FQ191" s="37"/>
      <c r="FR191" s="37"/>
      <c r="FS191" s="37"/>
      <c r="FT191" s="37"/>
      <c r="FU191" s="37"/>
      <c r="FV191" s="37"/>
      <c r="FW191" s="37"/>
      <c r="FX191" s="37"/>
      <c r="FY191" s="37"/>
      <c r="FZ191" s="37"/>
      <c r="GA191" s="37"/>
      <c r="GB191" s="37"/>
      <c r="GC191" s="37"/>
      <c r="GD191" s="37"/>
      <c r="GE191" s="37"/>
      <c r="GF191" s="37"/>
      <c r="GG191" s="37"/>
      <c r="GH191" s="37"/>
      <c r="GI191" s="37"/>
      <c r="GJ191" s="37"/>
      <c r="GK191" s="37"/>
      <c r="GL191" s="37"/>
      <c r="GM191" s="37"/>
      <c r="GN191" s="37"/>
      <c r="GO191" s="37"/>
      <c r="GP191" s="37"/>
      <c r="GQ191" s="37"/>
      <c r="GR191" s="37"/>
      <c r="GS191" s="37"/>
      <c r="GT191" s="37"/>
      <c r="GU191" s="37"/>
      <c r="GV191" s="37"/>
      <c r="GW191" s="37"/>
      <c r="GX191" s="37"/>
      <c r="GY191" s="37"/>
      <c r="GZ191" s="37"/>
      <c r="HA191" s="37"/>
      <c r="HB191" s="37"/>
      <c r="HC191" s="37"/>
      <c r="HD191" s="37"/>
      <c r="HE191" s="37"/>
      <c r="HF191" s="37"/>
      <c r="HG191" s="37"/>
      <c r="HH191" s="37"/>
      <c r="HI191" s="37"/>
      <c r="HJ191" s="37"/>
      <c r="HK191" s="37"/>
      <c r="HL191" s="37"/>
      <c r="HM191" s="37"/>
      <c r="HN191" s="37"/>
      <c r="HO191" s="37"/>
      <c r="HP191" s="37"/>
      <c r="HQ191" s="37"/>
      <c r="HR191" s="37"/>
      <c r="HS191" s="37"/>
      <c r="HT191" s="37"/>
      <c r="HU191" s="37"/>
      <c r="HV191" s="37"/>
      <c r="HW191" s="37"/>
      <c r="HX191" s="37"/>
      <c r="HY191" s="37"/>
      <c r="HZ191" s="37"/>
      <c r="IA191" s="37"/>
      <c r="IB191" s="37"/>
      <c r="IC191" s="37"/>
    </row>
    <row r="192" spans="1:237" ht="30">
      <c r="A192" s="36"/>
      <c r="B192" s="44" t="s">
        <v>415</v>
      </c>
      <c r="C192" s="72"/>
      <c r="D192" s="71">
        <v>96810</v>
      </c>
      <c r="E192" s="71">
        <v>120040</v>
      </c>
      <c r="F192" s="71">
        <v>120040</v>
      </c>
      <c r="G192" s="83">
        <v>69005.039999999994</v>
      </c>
      <c r="H192" s="83">
        <v>13045.04</v>
      </c>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c r="DT192" s="37"/>
      <c r="DU192" s="37"/>
      <c r="DV192" s="37"/>
      <c r="DW192" s="37"/>
      <c r="DX192" s="37"/>
      <c r="DY192" s="37"/>
      <c r="DZ192" s="37"/>
      <c r="EA192" s="37"/>
      <c r="EB192" s="37"/>
      <c r="EC192" s="37"/>
      <c r="ED192" s="37"/>
      <c r="EE192" s="37"/>
      <c r="EF192" s="37"/>
      <c r="EG192" s="37"/>
      <c r="EH192" s="37"/>
      <c r="EI192" s="37"/>
      <c r="EJ192" s="37"/>
      <c r="EK192" s="37"/>
      <c r="EL192" s="37"/>
      <c r="EM192" s="37"/>
      <c r="EN192" s="37"/>
      <c r="EO192" s="37"/>
      <c r="EP192" s="37"/>
      <c r="EQ192" s="37"/>
      <c r="ER192" s="37"/>
      <c r="ES192" s="37"/>
      <c r="ET192" s="37"/>
      <c r="EU192" s="37"/>
      <c r="EV192" s="37"/>
      <c r="EW192" s="37"/>
      <c r="EX192" s="37"/>
      <c r="EY192" s="37"/>
      <c r="EZ192" s="37"/>
      <c r="FA192" s="37"/>
      <c r="FB192" s="37"/>
      <c r="FC192" s="37"/>
      <c r="FD192" s="37"/>
      <c r="FE192" s="37"/>
      <c r="FF192" s="37"/>
      <c r="FG192" s="37"/>
      <c r="FH192" s="37"/>
      <c r="FI192" s="37"/>
      <c r="FJ192" s="37"/>
      <c r="FK192" s="37"/>
      <c r="FL192" s="37"/>
      <c r="FM192" s="37"/>
      <c r="FN192" s="37"/>
      <c r="FO192" s="37"/>
      <c r="FP192" s="37"/>
      <c r="FQ192" s="37"/>
      <c r="FR192" s="37"/>
      <c r="FS192" s="37"/>
      <c r="FT192" s="37"/>
      <c r="FU192" s="37"/>
      <c r="FV192" s="37"/>
      <c r="FW192" s="37"/>
      <c r="FX192" s="37"/>
      <c r="FY192" s="37"/>
      <c r="FZ192" s="37"/>
      <c r="GA192" s="37"/>
      <c r="GB192" s="37"/>
      <c r="GC192" s="37"/>
      <c r="GD192" s="37"/>
      <c r="GE192" s="37"/>
      <c r="GF192" s="37"/>
      <c r="GG192" s="37"/>
      <c r="GH192" s="37"/>
      <c r="GI192" s="37"/>
      <c r="GJ192" s="37"/>
      <c r="GK192" s="37"/>
      <c r="GL192" s="37"/>
      <c r="GM192" s="37"/>
      <c r="GN192" s="37"/>
      <c r="GO192" s="37"/>
      <c r="GP192" s="37"/>
      <c r="GQ192" s="37"/>
      <c r="GR192" s="37"/>
      <c r="GS192" s="37"/>
      <c r="GT192" s="37"/>
      <c r="GU192" s="37"/>
      <c r="GV192" s="37"/>
      <c r="GW192" s="37"/>
      <c r="GX192" s="37"/>
      <c r="GY192" s="37"/>
      <c r="GZ192" s="37"/>
      <c r="HA192" s="37"/>
      <c r="HB192" s="37"/>
      <c r="HC192" s="37"/>
      <c r="HD192" s="37"/>
      <c r="HE192" s="37"/>
      <c r="HF192" s="37"/>
      <c r="HG192" s="37"/>
      <c r="HH192" s="37"/>
      <c r="HI192" s="37"/>
      <c r="HJ192" s="37"/>
      <c r="HK192" s="37"/>
      <c r="HL192" s="37"/>
      <c r="HM192" s="37"/>
      <c r="HN192" s="37"/>
      <c r="HO192" s="37"/>
      <c r="HP192" s="37"/>
      <c r="HQ192" s="37"/>
      <c r="HR192" s="37"/>
      <c r="HS192" s="37"/>
      <c r="HT192" s="37"/>
      <c r="HU192" s="37"/>
      <c r="HV192" s="37"/>
      <c r="HW192" s="37"/>
      <c r="HX192" s="37"/>
      <c r="HY192" s="37"/>
      <c r="HZ192" s="37"/>
      <c r="IA192" s="37"/>
      <c r="IB192" s="37"/>
      <c r="IC192" s="37"/>
    </row>
    <row r="193" spans="1:237" ht="45">
      <c r="A193" s="36"/>
      <c r="B193" s="44" t="s">
        <v>416</v>
      </c>
      <c r="C193" s="72"/>
      <c r="D193" s="71">
        <v>504450</v>
      </c>
      <c r="E193" s="71">
        <v>591300</v>
      </c>
      <c r="F193" s="71">
        <v>591300</v>
      </c>
      <c r="G193" s="83">
        <v>487324.44</v>
      </c>
      <c r="H193" s="83">
        <v>28574.44</v>
      </c>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37"/>
      <c r="CS193" s="37"/>
      <c r="CT193" s="37"/>
      <c r="CU193" s="37"/>
      <c r="CV193" s="37"/>
      <c r="CW193" s="37"/>
      <c r="CX193" s="37"/>
      <c r="CY193" s="37"/>
      <c r="CZ193" s="37"/>
      <c r="DA193" s="37"/>
      <c r="DB193" s="37"/>
      <c r="DC193" s="37"/>
      <c r="DD193" s="37"/>
      <c r="DE193" s="37"/>
      <c r="DF193" s="37"/>
      <c r="DG193" s="37"/>
      <c r="DH193" s="37"/>
      <c r="DI193" s="37"/>
      <c r="DJ193" s="37"/>
      <c r="DK193" s="37"/>
      <c r="DL193" s="37"/>
      <c r="DM193" s="37"/>
      <c r="DN193" s="37"/>
      <c r="DO193" s="37"/>
      <c r="DP193" s="37"/>
      <c r="DQ193" s="37"/>
      <c r="DR193" s="37"/>
      <c r="DS193" s="37"/>
      <c r="DT193" s="37"/>
      <c r="DU193" s="37"/>
      <c r="DV193" s="37"/>
      <c r="DW193" s="37"/>
      <c r="DX193" s="37"/>
      <c r="DY193" s="37"/>
      <c r="DZ193" s="37"/>
      <c r="EA193" s="37"/>
      <c r="EB193" s="37"/>
      <c r="EC193" s="37"/>
      <c r="ED193" s="37"/>
      <c r="EE193" s="37"/>
      <c r="EF193" s="37"/>
      <c r="EG193" s="37"/>
      <c r="EH193" s="37"/>
      <c r="EI193" s="37"/>
      <c r="EJ193" s="37"/>
      <c r="EK193" s="37"/>
      <c r="EL193" s="37"/>
      <c r="EM193" s="37"/>
      <c r="EN193" s="37"/>
      <c r="EO193" s="37"/>
      <c r="EP193" s="37"/>
      <c r="EQ193" s="37"/>
      <c r="ER193" s="37"/>
      <c r="ES193" s="37"/>
      <c r="ET193" s="37"/>
      <c r="EU193" s="37"/>
      <c r="EV193" s="37"/>
      <c r="EW193" s="37"/>
      <c r="EX193" s="37"/>
      <c r="EY193" s="37"/>
      <c r="EZ193" s="37"/>
      <c r="FA193" s="37"/>
      <c r="FB193" s="37"/>
      <c r="FC193" s="37"/>
      <c r="FD193" s="37"/>
      <c r="FE193" s="37"/>
      <c r="FF193" s="37"/>
      <c r="FG193" s="37"/>
      <c r="FH193" s="37"/>
      <c r="FI193" s="37"/>
      <c r="FJ193" s="37"/>
      <c r="FK193" s="37"/>
      <c r="FL193" s="37"/>
      <c r="FM193" s="37"/>
      <c r="FN193" s="37"/>
      <c r="FO193" s="37"/>
      <c r="FP193" s="37"/>
      <c r="FQ193" s="37"/>
      <c r="FR193" s="37"/>
      <c r="FS193" s="37"/>
      <c r="FT193" s="37"/>
      <c r="FU193" s="37"/>
      <c r="FV193" s="37"/>
      <c r="FW193" s="37"/>
      <c r="FX193" s="37"/>
      <c r="FY193" s="37"/>
      <c r="FZ193" s="37"/>
      <c r="GA193" s="37"/>
      <c r="GB193" s="37"/>
      <c r="GC193" s="37"/>
      <c r="GD193" s="37"/>
      <c r="GE193" s="37"/>
      <c r="GF193" s="37"/>
      <c r="GG193" s="37"/>
      <c r="GH193" s="37"/>
      <c r="GI193" s="37"/>
      <c r="GJ193" s="37"/>
      <c r="GK193" s="37"/>
      <c r="GL193" s="37"/>
      <c r="GM193" s="37"/>
      <c r="GN193" s="37"/>
      <c r="GO193" s="37"/>
      <c r="GP193" s="37"/>
      <c r="GQ193" s="37"/>
      <c r="GR193" s="37"/>
      <c r="GS193" s="37"/>
      <c r="GT193" s="37"/>
      <c r="GU193" s="37"/>
      <c r="GV193" s="37"/>
      <c r="GW193" s="37"/>
      <c r="GX193" s="37"/>
      <c r="GY193" s="37"/>
      <c r="GZ193" s="37"/>
      <c r="HA193" s="37"/>
      <c r="HB193" s="37"/>
      <c r="HC193" s="37"/>
      <c r="HD193" s="37"/>
      <c r="HE193" s="37"/>
      <c r="HF193" s="37"/>
      <c r="HG193" s="37"/>
      <c r="HH193" s="37"/>
      <c r="HI193" s="37"/>
      <c r="HJ193" s="37"/>
      <c r="HK193" s="37"/>
      <c r="HL193" s="37"/>
      <c r="HM193" s="37"/>
      <c r="HN193" s="37"/>
      <c r="HO193" s="37"/>
      <c r="HP193" s="37"/>
      <c r="HQ193" s="37"/>
      <c r="HR193" s="37"/>
      <c r="HS193" s="37"/>
      <c r="HT193" s="37"/>
      <c r="HU193" s="37"/>
      <c r="HV193" s="37"/>
      <c r="HW193" s="37"/>
      <c r="HX193" s="37"/>
      <c r="HY193" s="37"/>
      <c r="HZ193" s="37"/>
      <c r="IA193" s="37"/>
      <c r="IB193" s="37"/>
      <c r="IC193" s="37"/>
    </row>
    <row r="194" spans="1:237" ht="60">
      <c r="A194" s="36"/>
      <c r="B194" s="44" t="s">
        <v>365</v>
      </c>
      <c r="C194" s="72"/>
      <c r="D194" s="71">
        <v>160</v>
      </c>
      <c r="E194" s="71">
        <v>160</v>
      </c>
      <c r="F194" s="71">
        <v>160</v>
      </c>
      <c r="G194" s="83">
        <v>148.80000000000001</v>
      </c>
      <c r="H194" s="83">
        <v>96</v>
      </c>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37"/>
      <c r="CS194" s="37"/>
      <c r="CT194" s="37"/>
      <c r="CU194" s="37"/>
      <c r="CV194" s="37"/>
      <c r="CW194" s="37"/>
      <c r="CX194" s="37"/>
      <c r="CY194" s="37"/>
      <c r="CZ194" s="37"/>
      <c r="DA194" s="37"/>
      <c r="DB194" s="37"/>
      <c r="DC194" s="37"/>
      <c r="DD194" s="37"/>
      <c r="DE194" s="37"/>
      <c r="DF194" s="37"/>
      <c r="DG194" s="37"/>
      <c r="DH194" s="37"/>
      <c r="DI194" s="37"/>
      <c r="DJ194" s="37"/>
      <c r="DK194" s="37"/>
      <c r="DL194" s="37"/>
      <c r="DM194" s="37"/>
      <c r="DN194" s="37"/>
      <c r="DO194" s="37"/>
      <c r="DP194" s="37"/>
      <c r="DQ194" s="37"/>
      <c r="DR194" s="37"/>
      <c r="DS194" s="37"/>
      <c r="DT194" s="37"/>
      <c r="DU194" s="37"/>
      <c r="DV194" s="37"/>
      <c r="DW194" s="37"/>
      <c r="DX194" s="37"/>
      <c r="DY194" s="37"/>
      <c r="DZ194" s="37"/>
      <c r="EA194" s="37"/>
      <c r="EB194" s="37"/>
      <c r="EC194" s="37"/>
      <c r="ED194" s="37"/>
      <c r="EE194" s="37"/>
      <c r="EF194" s="37"/>
      <c r="EG194" s="37"/>
      <c r="EH194" s="37"/>
      <c r="EI194" s="37"/>
      <c r="EJ194" s="37"/>
      <c r="EK194" s="37"/>
      <c r="EL194" s="37"/>
      <c r="EM194" s="37"/>
      <c r="EN194" s="37"/>
      <c r="EO194" s="37"/>
      <c r="EP194" s="37"/>
      <c r="EQ194" s="37"/>
      <c r="ER194" s="37"/>
      <c r="ES194" s="37"/>
      <c r="ET194" s="37"/>
      <c r="EU194" s="37"/>
      <c r="EV194" s="37"/>
      <c r="EW194" s="37"/>
      <c r="EX194" s="37"/>
      <c r="EY194" s="37"/>
      <c r="EZ194" s="37"/>
      <c r="FA194" s="37"/>
      <c r="FB194" s="37"/>
      <c r="FC194" s="37"/>
      <c r="FD194" s="37"/>
      <c r="FE194" s="37"/>
      <c r="FF194" s="37"/>
      <c r="FG194" s="37"/>
      <c r="FH194" s="37"/>
      <c r="FI194" s="37"/>
      <c r="FJ194" s="37"/>
      <c r="FK194" s="37"/>
      <c r="FL194" s="37"/>
      <c r="FM194" s="37"/>
      <c r="FN194" s="37"/>
      <c r="FO194" s="37"/>
      <c r="FP194" s="37"/>
      <c r="FQ194" s="37"/>
      <c r="FR194" s="37"/>
      <c r="FS194" s="37"/>
      <c r="FT194" s="37"/>
      <c r="FU194" s="37"/>
      <c r="FV194" s="37"/>
      <c r="FW194" s="37"/>
      <c r="FX194" s="37"/>
      <c r="FY194" s="37"/>
      <c r="FZ194" s="37"/>
      <c r="GA194" s="37"/>
      <c r="GB194" s="37"/>
      <c r="GC194" s="37"/>
      <c r="GD194" s="37"/>
      <c r="GE194" s="37"/>
      <c r="GF194" s="37"/>
      <c r="GG194" s="37"/>
      <c r="GH194" s="37"/>
      <c r="GI194" s="37"/>
      <c r="GJ194" s="37"/>
      <c r="GK194" s="37"/>
      <c r="GL194" s="37"/>
      <c r="GM194" s="37"/>
      <c r="GN194" s="37"/>
      <c r="GO194" s="37"/>
      <c r="GP194" s="37"/>
      <c r="GQ194" s="37"/>
      <c r="GR194" s="37"/>
      <c r="GS194" s="37"/>
      <c r="GT194" s="37"/>
      <c r="GU194" s="37"/>
      <c r="GV194" s="37"/>
      <c r="GW194" s="37"/>
      <c r="GX194" s="37"/>
      <c r="GY194" s="37"/>
      <c r="GZ194" s="37"/>
      <c r="HA194" s="37"/>
      <c r="HB194" s="37"/>
      <c r="HC194" s="37"/>
      <c r="HD194" s="37"/>
      <c r="HE194" s="37"/>
      <c r="HF194" s="37"/>
      <c r="HG194" s="37"/>
      <c r="HH194" s="37"/>
      <c r="HI194" s="37"/>
      <c r="HJ194" s="37"/>
      <c r="HK194" s="37"/>
      <c r="HL194" s="37"/>
      <c r="HM194" s="37"/>
      <c r="HN194" s="37"/>
      <c r="HO194" s="37"/>
      <c r="HP194" s="37"/>
      <c r="HQ194" s="37"/>
      <c r="HR194" s="37"/>
      <c r="HS194" s="37"/>
      <c r="HT194" s="37"/>
      <c r="HU194" s="37"/>
      <c r="HV194" s="37"/>
      <c r="HW194" s="37"/>
      <c r="HX194" s="37"/>
      <c r="HY194" s="37"/>
      <c r="HZ194" s="37"/>
      <c r="IA194" s="37"/>
      <c r="IB194" s="37"/>
      <c r="IC194" s="37"/>
    </row>
    <row r="195" spans="1:237" ht="45">
      <c r="A195" s="36"/>
      <c r="B195" s="44" t="s">
        <v>502</v>
      </c>
      <c r="C195" s="72"/>
      <c r="D195" s="71">
        <v>21370</v>
      </c>
      <c r="E195" s="71">
        <v>19560</v>
      </c>
      <c r="F195" s="71">
        <v>19560</v>
      </c>
      <c r="G195" s="83">
        <v>14551.72</v>
      </c>
      <c r="H195" s="83">
        <v>851.72</v>
      </c>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c r="CW195" s="37"/>
      <c r="CX195" s="37"/>
      <c r="CY195" s="37"/>
      <c r="CZ195" s="37"/>
      <c r="DA195" s="37"/>
      <c r="DB195" s="37"/>
      <c r="DC195" s="37"/>
      <c r="DD195" s="37"/>
      <c r="DE195" s="37"/>
      <c r="DF195" s="37"/>
      <c r="DG195" s="37"/>
      <c r="DH195" s="37"/>
      <c r="DI195" s="37"/>
      <c r="DJ195" s="37"/>
      <c r="DK195" s="37"/>
      <c r="DL195" s="37"/>
      <c r="DM195" s="37"/>
      <c r="DN195" s="37"/>
      <c r="DO195" s="37"/>
      <c r="DP195" s="37"/>
      <c r="DQ195" s="37"/>
      <c r="DR195" s="37"/>
      <c r="DS195" s="37"/>
      <c r="DT195" s="37"/>
      <c r="DU195" s="37"/>
      <c r="DV195" s="37"/>
      <c r="DW195" s="37"/>
      <c r="DX195" s="37"/>
      <c r="DY195" s="37"/>
      <c r="DZ195" s="37"/>
      <c r="EA195" s="37"/>
      <c r="EB195" s="37"/>
      <c r="EC195" s="37"/>
      <c r="ED195" s="37"/>
      <c r="EE195" s="37"/>
      <c r="EF195" s="37"/>
      <c r="EG195" s="37"/>
      <c r="EH195" s="37"/>
      <c r="EI195" s="37"/>
      <c r="EJ195" s="37"/>
      <c r="EK195" s="37"/>
      <c r="EL195" s="37"/>
      <c r="EM195" s="37"/>
      <c r="EN195" s="37"/>
      <c r="EO195" s="37"/>
      <c r="EP195" s="37"/>
      <c r="EQ195" s="37"/>
      <c r="ER195" s="37"/>
      <c r="ES195" s="37"/>
      <c r="ET195" s="37"/>
      <c r="EU195" s="37"/>
      <c r="EV195" s="37"/>
      <c r="EW195" s="37"/>
      <c r="EX195" s="37"/>
      <c r="EY195" s="37"/>
      <c r="EZ195" s="37"/>
      <c r="FA195" s="37"/>
      <c r="FB195" s="37"/>
      <c r="FC195" s="37"/>
      <c r="FD195" s="37"/>
      <c r="FE195" s="37"/>
      <c r="FF195" s="37"/>
      <c r="FG195" s="37"/>
      <c r="FH195" s="37"/>
      <c r="FI195" s="37"/>
      <c r="FJ195" s="37"/>
      <c r="FK195" s="37"/>
      <c r="FL195" s="37"/>
      <c r="FM195" s="37"/>
      <c r="FN195" s="37"/>
      <c r="FO195" s="37"/>
      <c r="FP195" s="37"/>
      <c r="FQ195" s="37"/>
      <c r="FR195" s="37"/>
      <c r="FS195" s="37"/>
      <c r="FT195" s="37"/>
      <c r="FU195" s="37"/>
      <c r="FV195" s="37"/>
      <c r="FW195" s="37"/>
      <c r="FX195" s="37"/>
      <c r="FY195" s="37"/>
      <c r="FZ195" s="37"/>
      <c r="GA195" s="37"/>
      <c r="GB195" s="37"/>
      <c r="GC195" s="37"/>
      <c r="GD195" s="37"/>
      <c r="GE195" s="37"/>
      <c r="GF195" s="37"/>
      <c r="GG195" s="37"/>
      <c r="GH195" s="37"/>
      <c r="GI195" s="37"/>
      <c r="GJ195" s="37"/>
      <c r="GK195" s="37"/>
      <c r="GL195" s="37"/>
      <c r="GM195" s="37"/>
      <c r="GN195" s="37"/>
      <c r="GO195" s="37"/>
      <c r="GP195" s="37"/>
      <c r="GQ195" s="37"/>
      <c r="GR195" s="37"/>
      <c r="GS195" s="37"/>
      <c r="GT195" s="37"/>
      <c r="GU195" s="37"/>
      <c r="GV195" s="37"/>
      <c r="GW195" s="37"/>
      <c r="GX195" s="37"/>
      <c r="GY195" s="37"/>
      <c r="GZ195" s="37"/>
      <c r="HA195" s="37"/>
      <c r="HB195" s="37"/>
      <c r="HC195" s="37"/>
      <c r="HD195" s="37"/>
      <c r="HE195" s="37"/>
      <c r="HF195" s="37"/>
      <c r="HG195" s="37"/>
      <c r="HH195" s="37"/>
      <c r="HI195" s="37"/>
      <c r="HJ195" s="37"/>
      <c r="HK195" s="37"/>
      <c r="HL195" s="37"/>
      <c r="HM195" s="37"/>
      <c r="HN195" s="37"/>
      <c r="HO195" s="37"/>
      <c r="HP195" s="37"/>
      <c r="HQ195" s="37"/>
      <c r="HR195" s="37"/>
      <c r="HS195" s="37"/>
      <c r="HT195" s="37"/>
      <c r="HU195" s="37"/>
      <c r="HV195" s="37"/>
      <c r="HW195" s="37"/>
      <c r="HX195" s="37"/>
      <c r="HY195" s="37"/>
      <c r="HZ195" s="37"/>
      <c r="IA195" s="37"/>
      <c r="IB195" s="37"/>
      <c r="IC195" s="37"/>
    </row>
    <row r="196" spans="1:237">
      <c r="A196" s="36"/>
      <c r="B196" s="41" t="s">
        <v>356</v>
      </c>
      <c r="C196" s="72"/>
      <c r="D196" s="71"/>
      <c r="E196" s="71"/>
      <c r="F196" s="71"/>
      <c r="G196" s="83">
        <v>-59563.99</v>
      </c>
      <c r="H196" s="83">
        <v>-414.15</v>
      </c>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c r="DC196" s="37"/>
      <c r="DD196" s="37"/>
      <c r="DE196" s="37"/>
      <c r="DF196" s="37"/>
      <c r="DG196" s="37"/>
      <c r="DH196" s="37"/>
      <c r="DI196" s="37"/>
      <c r="DJ196" s="37"/>
      <c r="DK196" s="37"/>
      <c r="DL196" s="37"/>
      <c r="DM196" s="37"/>
      <c r="DN196" s="37"/>
      <c r="DO196" s="37"/>
      <c r="DP196" s="37"/>
      <c r="DQ196" s="37"/>
      <c r="DR196" s="37"/>
      <c r="DS196" s="37"/>
      <c r="DT196" s="37"/>
      <c r="DU196" s="37"/>
      <c r="DV196" s="37"/>
      <c r="DW196" s="37"/>
      <c r="DX196" s="37"/>
      <c r="DY196" s="37"/>
      <c r="DZ196" s="37"/>
      <c r="EA196" s="37"/>
      <c r="EB196" s="37"/>
      <c r="EC196" s="37"/>
      <c r="ED196" s="37"/>
      <c r="EE196" s="37"/>
      <c r="EF196" s="37"/>
      <c r="EG196" s="37"/>
      <c r="EH196" s="37"/>
      <c r="EI196" s="37"/>
      <c r="EJ196" s="37"/>
      <c r="EK196" s="37"/>
      <c r="EL196" s="37"/>
      <c r="EM196" s="37"/>
      <c r="EN196" s="37"/>
      <c r="EO196" s="37"/>
      <c r="EP196" s="37"/>
      <c r="EQ196" s="37"/>
      <c r="ER196" s="37"/>
      <c r="ES196" s="37"/>
      <c r="ET196" s="37"/>
      <c r="EU196" s="37"/>
      <c r="EV196" s="37"/>
      <c r="EW196" s="37"/>
      <c r="EX196" s="37"/>
      <c r="EY196" s="37"/>
      <c r="EZ196" s="37"/>
      <c r="FA196" s="37"/>
      <c r="FB196" s="37"/>
      <c r="FC196" s="37"/>
      <c r="FD196" s="37"/>
      <c r="FE196" s="37"/>
      <c r="FF196" s="37"/>
      <c r="FG196" s="37"/>
      <c r="FH196" s="37"/>
      <c r="FI196" s="37"/>
      <c r="FJ196" s="37"/>
      <c r="FK196" s="37"/>
      <c r="FL196" s="37"/>
      <c r="FM196" s="37"/>
      <c r="FN196" s="37"/>
      <c r="FO196" s="37"/>
      <c r="FP196" s="37"/>
      <c r="FQ196" s="37"/>
      <c r="FR196" s="37"/>
      <c r="FS196" s="37"/>
      <c r="FT196" s="37"/>
      <c r="FU196" s="37"/>
      <c r="FV196" s="37"/>
      <c r="FW196" s="37"/>
      <c r="FX196" s="37"/>
      <c r="FY196" s="37"/>
      <c r="FZ196" s="37"/>
      <c r="GA196" s="37"/>
      <c r="GB196" s="37"/>
      <c r="GC196" s="37"/>
      <c r="GD196" s="37"/>
      <c r="GE196" s="37"/>
      <c r="GF196" s="37"/>
      <c r="GG196" s="37"/>
      <c r="GH196" s="37"/>
      <c r="GI196" s="37"/>
      <c r="GJ196" s="37"/>
      <c r="GK196" s="37"/>
      <c r="GL196" s="37"/>
      <c r="GM196" s="37"/>
      <c r="GN196" s="37"/>
      <c r="GO196" s="37"/>
      <c r="GP196" s="37"/>
      <c r="GQ196" s="37"/>
      <c r="GR196" s="37"/>
      <c r="GS196" s="37"/>
      <c r="GT196" s="37"/>
      <c r="GU196" s="37"/>
      <c r="GV196" s="37"/>
      <c r="GW196" s="37"/>
      <c r="GX196" s="37"/>
      <c r="GY196" s="37"/>
      <c r="GZ196" s="37"/>
      <c r="HA196" s="37"/>
      <c r="HB196" s="37"/>
      <c r="HC196" s="37"/>
      <c r="HD196" s="37"/>
      <c r="HE196" s="37"/>
      <c r="HF196" s="37"/>
      <c r="HG196" s="37"/>
      <c r="HH196" s="37"/>
      <c r="HI196" s="37"/>
      <c r="HJ196" s="37"/>
      <c r="HK196" s="37"/>
      <c r="HL196" s="37"/>
      <c r="HM196" s="37"/>
      <c r="HN196" s="37"/>
      <c r="HO196" s="37"/>
      <c r="HP196" s="37"/>
      <c r="HQ196" s="37"/>
      <c r="HR196" s="37"/>
      <c r="HS196" s="37"/>
      <c r="HT196" s="37"/>
      <c r="HU196" s="37"/>
      <c r="HV196" s="37"/>
      <c r="HW196" s="37"/>
      <c r="HX196" s="37"/>
      <c r="HY196" s="37"/>
      <c r="HZ196" s="37"/>
      <c r="IA196" s="37"/>
      <c r="IB196" s="37"/>
      <c r="IC196" s="37"/>
    </row>
    <row r="197" spans="1:237">
      <c r="A197" s="36" t="s">
        <v>417</v>
      </c>
      <c r="B197" s="46" t="s">
        <v>418</v>
      </c>
      <c r="C197" s="72">
        <f>C198+C199+C200</f>
        <v>0</v>
      </c>
      <c r="D197" s="72">
        <f t="shared" ref="D197:H197" si="64">D198+D199+D200</f>
        <v>31494350</v>
      </c>
      <c r="E197" s="72">
        <f t="shared" si="64"/>
        <v>30061950</v>
      </c>
      <c r="F197" s="72">
        <f t="shared" si="64"/>
        <v>30061950</v>
      </c>
      <c r="G197" s="116">
        <f t="shared" si="64"/>
        <v>30061778.809999999</v>
      </c>
      <c r="H197" s="116">
        <f t="shared" si="64"/>
        <v>2460058.94</v>
      </c>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37"/>
      <c r="CS197" s="37"/>
      <c r="CT197" s="37"/>
      <c r="CU197" s="37"/>
      <c r="CV197" s="37"/>
      <c r="CW197" s="37"/>
      <c r="CX197" s="37"/>
      <c r="CY197" s="37"/>
      <c r="CZ197" s="37"/>
      <c r="DA197" s="37"/>
      <c r="DB197" s="37"/>
      <c r="DC197" s="37"/>
      <c r="DD197" s="37"/>
      <c r="DE197" s="37"/>
      <c r="DF197" s="37"/>
      <c r="DG197" s="37"/>
      <c r="DH197" s="37"/>
      <c r="DI197" s="37"/>
      <c r="DJ197" s="37"/>
      <c r="DK197" s="37"/>
      <c r="DL197" s="37"/>
      <c r="DM197" s="37"/>
      <c r="DN197" s="37"/>
      <c r="DO197" s="37"/>
      <c r="DP197" s="37"/>
      <c r="DQ197" s="37"/>
      <c r="DR197" s="37"/>
      <c r="DS197" s="37"/>
      <c r="DT197" s="37"/>
      <c r="DU197" s="37"/>
      <c r="DV197" s="37"/>
      <c r="DW197" s="37"/>
      <c r="DX197" s="37"/>
      <c r="DY197" s="37"/>
      <c r="DZ197" s="37"/>
      <c r="EA197" s="37"/>
      <c r="EB197" s="37"/>
      <c r="EC197" s="37"/>
      <c r="ED197" s="37"/>
      <c r="EE197" s="37"/>
      <c r="EF197" s="37"/>
      <c r="EG197" s="37"/>
      <c r="EH197" s="37"/>
      <c r="EI197" s="37"/>
      <c r="EJ197" s="37"/>
      <c r="EK197" s="37"/>
      <c r="EL197" s="37"/>
      <c r="EM197" s="37"/>
      <c r="EN197" s="37"/>
      <c r="EO197" s="37"/>
      <c r="EP197" s="37"/>
      <c r="EQ197" s="37"/>
      <c r="ER197" s="37"/>
      <c r="ES197" s="37"/>
      <c r="ET197" s="37"/>
      <c r="EU197" s="37"/>
      <c r="EV197" s="37"/>
      <c r="EW197" s="37"/>
      <c r="EX197" s="37"/>
      <c r="EY197" s="37"/>
      <c r="EZ197" s="37"/>
      <c r="FA197" s="37"/>
      <c r="FB197" s="37"/>
      <c r="FC197" s="37"/>
      <c r="FD197" s="37"/>
      <c r="FE197" s="37"/>
      <c r="FF197" s="37"/>
      <c r="FG197" s="37"/>
      <c r="FH197" s="37"/>
      <c r="FI197" s="37"/>
      <c r="FJ197" s="37"/>
      <c r="FK197" s="37"/>
      <c r="FL197" s="37"/>
      <c r="FM197" s="37"/>
      <c r="FN197" s="37"/>
      <c r="FO197" s="37"/>
      <c r="FP197" s="37"/>
      <c r="FQ197" s="37"/>
      <c r="FR197" s="37"/>
      <c r="FS197" s="37"/>
      <c r="FT197" s="37"/>
      <c r="FU197" s="37"/>
      <c r="FV197" s="37"/>
      <c r="FW197" s="37"/>
      <c r="FX197" s="37"/>
      <c r="FY197" s="37"/>
      <c r="FZ197" s="37"/>
      <c r="GA197" s="37"/>
      <c r="GB197" s="37"/>
      <c r="GC197" s="37"/>
      <c r="GD197" s="37"/>
      <c r="GE197" s="37"/>
      <c r="GF197" s="37"/>
      <c r="GG197" s="37"/>
      <c r="GH197" s="37"/>
      <c r="GI197" s="37"/>
      <c r="GJ197" s="37"/>
      <c r="GK197" s="37"/>
      <c r="GL197" s="37"/>
      <c r="GM197" s="37"/>
      <c r="GN197" s="37"/>
      <c r="GO197" s="37"/>
      <c r="GP197" s="37"/>
      <c r="GQ197" s="37"/>
      <c r="GR197" s="37"/>
      <c r="GS197" s="37"/>
      <c r="GT197" s="37"/>
      <c r="GU197" s="37"/>
      <c r="GV197" s="37"/>
      <c r="GW197" s="37"/>
      <c r="GX197" s="37"/>
      <c r="GY197" s="37"/>
      <c r="GZ197" s="37"/>
      <c r="HA197" s="37"/>
      <c r="HB197" s="37"/>
      <c r="HC197" s="37"/>
      <c r="HD197" s="37"/>
      <c r="HE197" s="37"/>
      <c r="HF197" s="37"/>
      <c r="HG197" s="37"/>
      <c r="HH197" s="37"/>
      <c r="HI197" s="37"/>
      <c r="HJ197" s="37"/>
      <c r="HK197" s="37"/>
      <c r="HL197" s="37"/>
      <c r="HM197" s="37"/>
      <c r="HN197" s="37"/>
      <c r="HO197" s="37"/>
      <c r="HP197" s="37"/>
      <c r="HQ197" s="37"/>
      <c r="HR197" s="37"/>
      <c r="HS197" s="37"/>
      <c r="HT197" s="37"/>
      <c r="HU197" s="37"/>
      <c r="HV197" s="37"/>
      <c r="HW197" s="37"/>
      <c r="HX197" s="37"/>
      <c r="HY197" s="37"/>
      <c r="HZ197" s="37"/>
      <c r="IA197" s="37"/>
      <c r="IB197" s="37"/>
      <c r="IC197" s="37"/>
    </row>
    <row r="198" spans="1:237">
      <c r="A198" s="36"/>
      <c r="B198" s="47" t="s">
        <v>363</v>
      </c>
      <c r="C198" s="72"/>
      <c r="D198" s="71">
        <v>31478170</v>
      </c>
      <c r="E198" s="71">
        <v>30045770</v>
      </c>
      <c r="F198" s="71">
        <v>30045770</v>
      </c>
      <c r="G198" s="83">
        <v>30045770</v>
      </c>
      <c r="H198" s="83">
        <v>2458190</v>
      </c>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37"/>
      <c r="CS198" s="37"/>
      <c r="CT198" s="37"/>
      <c r="CU198" s="37"/>
      <c r="CV198" s="37"/>
      <c r="CW198" s="37"/>
      <c r="CX198" s="37"/>
      <c r="CY198" s="37"/>
      <c r="CZ198" s="37"/>
      <c r="DA198" s="37"/>
      <c r="DB198" s="37"/>
      <c r="DC198" s="37"/>
      <c r="DD198" s="37"/>
      <c r="DE198" s="37"/>
      <c r="DF198" s="37"/>
      <c r="DG198" s="37"/>
      <c r="DH198" s="37"/>
      <c r="DI198" s="37"/>
      <c r="DJ198" s="37"/>
      <c r="DK198" s="37"/>
      <c r="DL198" s="37"/>
      <c r="DM198" s="37"/>
      <c r="DN198" s="37"/>
      <c r="DO198" s="37"/>
      <c r="DP198" s="37"/>
      <c r="DQ198" s="37"/>
      <c r="DR198" s="37"/>
      <c r="DS198" s="37"/>
      <c r="DT198" s="37"/>
      <c r="DU198" s="37"/>
      <c r="DV198" s="37"/>
      <c r="DW198" s="37"/>
      <c r="DX198" s="37"/>
      <c r="DY198" s="37"/>
      <c r="DZ198" s="37"/>
      <c r="EA198" s="37"/>
      <c r="EB198" s="37"/>
      <c r="EC198" s="37"/>
      <c r="ED198" s="37"/>
      <c r="EE198" s="37"/>
      <c r="EF198" s="37"/>
      <c r="EG198" s="37"/>
      <c r="EH198" s="37"/>
      <c r="EI198" s="37"/>
      <c r="EJ198" s="37"/>
      <c r="EK198" s="37"/>
      <c r="EL198" s="37"/>
      <c r="EM198" s="37"/>
      <c r="EN198" s="37"/>
      <c r="EO198" s="37"/>
      <c r="EP198" s="37"/>
      <c r="EQ198" s="37"/>
      <c r="ER198" s="37"/>
      <c r="ES198" s="37"/>
      <c r="ET198" s="37"/>
      <c r="EU198" s="37"/>
      <c r="EV198" s="37"/>
      <c r="EW198" s="37"/>
      <c r="EX198" s="37"/>
      <c r="EY198" s="37"/>
      <c r="EZ198" s="37"/>
      <c r="FA198" s="37"/>
      <c r="FB198" s="37"/>
      <c r="FC198" s="37"/>
      <c r="FD198" s="37"/>
      <c r="FE198" s="37"/>
      <c r="FF198" s="37"/>
      <c r="FG198" s="37"/>
      <c r="FH198" s="37"/>
      <c r="FI198" s="37"/>
      <c r="FJ198" s="37"/>
      <c r="FK198" s="37"/>
      <c r="FL198" s="37"/>
      <c r="FM198" s="37"/>
      <c r="FN198" s="37"/>
      <c r="FO198" s="37"/>
      <c r="FP198" s="37"/>
      <c r="FQ198" s="37"/>
      <c r="FR198" s="37"/>
      <c r="FS198" s="37"/>
      <c r="FT198" s="37"/>
      <c r="FU198" s="37"/>
      <c r="FV198" s="37"/>
      <c r="FW198" s="37"/>
      <c r="FX198" s="37"/>
      <c r="FY198" s="37"/>
      <c r="FZ198" s="37"/>
      <c r="GA198" s="37"/>
      <c r="GB198" s="37"/>
      <c r="GC198" s="37"/>
      <c r="GD198" s="37"/>
      <c r="GE198" s="37"/>
      <c r="GF198" s="37"/>
      <c r="GG198" s="37"/>
      <c r="GH198" s="37"/>
      <c r="GI198" s="37"/>
      <c r="GJ198" s="37"/>
      <c r="GK198" s="37"/>
      <c r="GL198" s="37"/>
      <c r="GM198" s="37"/>
      <c r="GN198" s="37"/>
      <c r="GO198" s="37"/>
      <c r="GP198" s="37"/>
      <c r="GQ198" s="37"/>
      <c r="GR198" s="37"/>
      <c r="GS198" s="37"/>
      <c r="GT198" s="37"/>
      <c r="GU198" s="37"/>
      <c r="GV198" s="37"/>
      <c r="GW198" s="37"/>
      <c r="GX198" s="37"/>
      <c r="GY198" s="37"/>
      <c r="GZ198" s="37"/>
      <c r="HA198" s="37"/>
      <c r="HB198" s="37"/>
      <c r="HC198" s="37"/>
      <c r="HD198" s="37"/>
      <c r="HE198" s="37"/>
      <c r="HF198" s="37"/>
      <c r="HG198" s="37"/>
      <c r="HH198" s="37"/>
      <c r="HI198" s="37"/>
      <c r="HJ198" s="37"/>
      <c r="HK198" s="37"/>
      <c r="HL198" s="37"/>
      <c r="HM198" s="37"/>
      <c r="HN198" s="37"/>
      <c r="HO198" s="37"/>
      <c r="HP198" s="37"/>
      <c r="HQ198" s="37"/>
      <c r="HR198" s="37"/>
      <c r="HS198" s="37"/>
      <c r="HT198" s="37"/>
      <c r="HU198" s="37"/>
      <c r="HV198" s="37"/>
      <c r="HW198" s="37"/>
      <c r="HX198" s="37"/>
      <c r="HY198" s="37"/>
      <c r="HZ198" s="37"/>
      <c r="IA198" s="37"/>
      <c r="IB198" s="37"/>
      <c r="IC198" s="37"/>
    </row>
    <row r="199" spans="1:237" ht="60">
      <c r="A199" s="36"/>
      <c r="B199" s="47" t="s">
        <v>365</v>
      </c>
      <c r="C199" s="72"/>
      <c r="D199" s="71">
        <v>16180</v>
      </c>
      <c r="E199" s="71">
        <v>16180</v>
      </c>
      <c r="F199" s="71">
        <v>16180</v>
      </c>
      <c r="G199" s="83">
        <v>16008.81</v>
      </c>
      <c r="H199" s="83">
        <v>1868.94</v>
      </c>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c r="DP199" s="37"/>
      <c r="DQ199" s="37"/>
      <c r="DR199" s="37"/>
      <c r="DS199" s="37"/>
      <c r="DT199" s="37"/>
      <c r="DU199" s="37"/>
      <c r="DV199" s="37"/>
      <c r="DW199" s="37"/>
      <c r="DX199" s="37"/>
      <c r="DY199" s="37"/>
      <c r="DZ199" s="37"/>
      <c r="EA199" s="37"/>
      <c r="EB199" s="37"/>
      <c r="EC199" s="37"/>
      <c r="ED199" s="37"/>
      <c r="EE199" s="37"/>
      <c r="EF199" s="37"/>
      <c r="EG199" s="37"/>
      <c r="EH199" s="37"/>
      <c r="EI199" s="37"/>
      <c r="EJ199" s="37"/>
      <c r="EK199" s="37"/>
      <c r="EL199" s="37"/>
      <c r="EM199" s="37"/>
      <c r="EN199" s="37"/>
      <c r="EO199" s="37"/>
      <c r="EP199" s="37"/>
      <c r="EQ199" s="37"/>
      <c r="ER199" s="37"/>
      <c r="ES199" s="37"/>
      <c r="ET199" s="37"/>
      <c r="EU199" s="37"/>
      <c r="EV199" s="37"/>
      <c r="EW199" s="37"/>
      <c r="EX199" s="37"/>
      <c r="EY199" s="37"/>
      <c r="EZ199" s="37"/>
      <c r="FA199" s="37"/>
      <c r="FB199" s="37"/>
      <c r="FC199" s="37"/>
      <c r="FD199" s="37"/>
      <c r="FE199" s="37"/>
      <c r="FF199" s="37"/>
      <c r="FG199" s="37"/>
      <c r="FH199" s="37"/>
      <c r="FI199" s="37"/>
      <c r="FJ199" s="37"/>
      <c r="FK199" s="37"/>
      <c r="FL199" s="37"/>
      <c r="FM199" s="37"/>
      <c r="FN199" s="37"/>
      <c r="FO199" s="37"/>
      <c r="FP199" s="37"/>
      <c r="FQ199" s="37"/>
      <c r="FR199" s="37"/>
      <c r="FS199" s="37"/>
      <c r="FT199" s="37"/>
      <c r="FU199" s="37"/>
      <c r="FV199" s="37"/>
      <c r="FW199" s="37"/>
      <c r="FX199" s="37"/>
      <c r="FY199" s="37"/>
      <c r="FZ199" s="37"/>
      <c r="GA199" s="37"/>
      <c r="GB199" s="37"/>
      <c r="GC199" s="37"/>
      <c r="GD199" s="37"/>
      <c r="GE199" s="37"/>
      <c r="GF199" s="37"/>
      <c r="GG199" s="37"/>
      <c r="GH199" s="37"/>
      <c r="GI199" s="37"/>
      <c r="GJ199" s="37"/>
      <c r="GK199" s="37"/>
      <c r="GL199" s="37"/>
      <c r="GM199" s="37"/>
      <c r="GN199" s="37"/>
      <c r="GO199" s="37"/>
      <c r="GP199" s="37"/>
      <c r="GQ199" s="37"/>
      <c r="GR199" s="37"/>
      <c r="GS199" s="37"/>
      <c r="GT199" s="37"/>
      <c r="GU199" s="37"/>
      <c r="GV199" s="37"/>
      <c r="GW199" s="37"/>
      <c r="GX199" s="37"/>
      <c r="GY199" s="37"/>
      <c r="GZ199" s="37"/>
      <c r="HA199" s="37"/>
      <c r="HB199" s="37"/>
      <c r="HC199" s="37"/>
      <c r="HD199" s="37"/>
      <c r="HE199" s="37"/>
      <c r="HF199" s="37"/>
      <c r="HG199" s="37"/>
      <c r="HH199" s="37"/>
      <c r="HI199" s="37"/>
      <c r="HJ199" s="37"/>
      <c r="HK199" s="37"/>
      <c r="HL199" s="37"/>
      <c r="HM199" s="37"/>
      <c r="HN199" s="37"/>
      <c r="HO199" s="37"/>
      <c r="HP199" s="37"/>
      <c r="HQ199" s="37"/>
      <c r="HR199" s="37"/>
      <c r="HS199" s="37"/>
      <c r="HT199" s="37"/>
      <c r="HU199" s="37"/>
      <c r="HV199" s="37"/>
      <c r="HW199" s="37"/>
      <c r="HX199" s="37"/>
      <c r="HY199" s="37"/>
      <c r="HZ199" s="37"/>
      <c r="IA199" s="37"/>
      <c r="IB199" s="37"/>
      <c r="IC199" s="37"/>
    </row>
    <row r="200" spans="1:237" ht="30">
      <c r="A200" s="36"/>
      <c r="B200" s="47" t="s">
        <v>503</v>
      </c>
      <c r="C200" s="72"/>
      <c r="D200" s="71"/>
      <c r="E200" s="71"/>
      <c r="F200" s="71"/>
      <c r="G200" s="83"/>
      <c r="H200" s="83"/>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c r="CW200" s="37"/>
      <c r="CX200" s="37"/>
      <c r="CY200" s="37"/>
      <c r="CZ200" s="37"/>
      <c r="DA200" s="37"/>
      <c r="DB200" s="37"/>
      <c r="DC200" s="37"/>
      <c r="DD200" s="37"/>
      <c r="DE200" s="37"/>
      <c r="DF200" s="37"/>
      <c r="DG200" s="37"/>
      <c r="DH200" s="37"/>
      <c r="DI200" s="37"/>
      <c r="DJ200" s="37"/>
      <c r="DK200" s="37"/>
      <c r="DL200" s="37"/>
      <c r="DM200" s="37"/>
      <c r="DN200" s="37"/>
      <c r="DO200" s="37"/>
      <c r="DP200" s="37"/>
      <c r="DQ200" s="37"/>
      <c r="DR200" s="37"/>
      <c r="DS200" s="37"/>
      <c r="DT200" s="37"/>
      <c r="DU200" s="37"/>
      <c r="DV200" s="37"/>
      <c r="DW200" s="37"/>
      <c r="DX200" s="37"/>
      <c r="DY200" s="37"/>
      <c r="DZ200" s="37"/>
      <c r="EA200" s="37"/>
      <c r="EB200" s="37"/>
      <c r="EC200" s="37"/>
      <c r="ED200" s="37"/>
      <c r="EE200" s="37"/>
      <c r="EF200" s="37"/>
      <c r="EG200" s="37"/>
      <c r="EH200" s="37"/>
      <c r="EI200" s="37"/>
      <c r="EJ200" s="37"/>
      <c r="EK200" s="37"/>
      <c r="EL200" s="37"/>
      <c r="EM200" s="37"/>
      <c r="EN200" s="37"/>
      <c r="EO200" s="37"/>
      <c r="EP200" s="37"/>
      <c r="EQ200" s="37"/>
      <c r="ER200" s="37"/>
      <c r="ES200" s="37"/>
      <c r="ET200" s="37"/>
      <c r="EU200" s="37"/>
      <c r="EV200" s="37"/>
      <c r="EW200" s="37"/>
      <c r="EX200" s="37"/>
      <c r="EY200" s="37"/>
      <c r="EZ200" s="37"/>
      <c r="FA200" s="37"/>
      <c r="FB200" s="37"/>
      <c r="FC200" s="37"/>
      <c r="FD200" s="37"/>
      <c r="FE200" s="37"/>
      <c r="FF200" s="37"/>
      <c r="FG200" s="37"/>
      <c r="FH200" s="37"/>
      <c r="FI200" s="37"/>
      <c r="FJ200" s="37"/>
      <c r="FK200" s="37"/>
      <c r="FL200" s="37"/>
      <c r="FM200" s="37"/>
      <c r="FN200" s="37"/>
      <c r="FO200" s="37"/>
      <c r="FP200" s="37"/>
      <c r="FQ200" s="37"/>
      <c r="FR200" s="37"/>
      <c r="FS200" s="37"/>
      <c r="FT200" s="37"/>
      <c r="FU200" s="37"/>
      <c r="FV200" s="37"/>
      <c r="FW200" s="37"/>
      <c r="FX200" s="37"/>
      <c r="FY200" s="37"/>
      <c r="FZ200" s="37"/>
      <c r="GA200" s="37"/>
      <c r="GB200" s="37"/>
      <c r="GC200" s="37"/>
      <c r="GD200" s="37"/>
      <c r="GE200" s="37"/>
      <c r="GF200" s="37"/>
      <c r="GG200" s="37"/>
      <c r="GH200" s="37"/>
      <c r="GI200" s="37"/>
      <c r="GJ200" s="37"/>
      <c r="GK200" s="37"/>
      <c r="GL200" s="37"/>
      <c r="GM200" s="37"/>
      <c r="GN200" s="37"/>
      <c r="GO200" s="37"/>
      <c r="GP200" s="37"/>
      <c r="GQ200" s="37"/>
      <c r="GR200" s="37"/>
      <c r="GS200" s="37"/>
      <c r="GT200" s="37"/>
      <c r="GU200" s="37"/>
      <c r="GV200" s="37"/>
      <c r="GW200" s="37"/>
      <c r="GX200" s="37"/>
      <c r="GY200" s="37"/>
      <c r="GZ200" s="37"/>
      <c r="HA200" s="37"/>
      <c r="HB200" s="37"/>
      <c r="HC200" s="37"/>
      <c r="HD200" s="37"/>
      <c r="HE200" s="37"/>
      <c r="HF200" s="37"/>
      <c r="HG200" s="37"/>
      <c r="HH200" s="37"/>
      <c r="HI200" s="37"/>
      <c r="HJ200" s="37"/>
      <c r="HK200" s="37"/>
      <c r="HL200" s="37"/>
      <c r="HM200" s="37"/>
      <c r="HN200" s="37"/>
      <c r="HO200" s="37"/>
      <c r="HP200" s="37"/>
      <c r="HQ200" s="37"/>
      <c r="HR200" s="37"/>
      <c r="HS200" s="37"/>
      <c r="HT200" s="37"/>
      <c r="HU200" s="37"/>
      <c r="HV200" s="37"/>
      <c r="HW200" s="37"/>
      <c r="HX200" s="37"/>
      <c r="HY200" s="37"/>
      <c r="HZ200" s="37"/>
      <c r="IA200" s="37"/>
      <c r="IB200" s="37"/>
      <c r="IC200" s="37"/>
    </row>
    <row r="201" spans="1:237">
      <c r="A201" s="36"/>
      <c r="B201" s="41" t="s">
        <v>356</v>
      </c>
      <c r="C201" s="72"/>
      <c r="D201" s="71"/>
      <c r="E201" s="71"/>
      <c r="F201" s="71"/>
      <c r="G201" s="83">
        <v>-20575.830000000002</v>
      </c>
      <c r="H201" s="83">
        <v>-354.4</v>
      </c>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IC201" s="37"/>
    </row>
    <row r="202" spans="1:237">
      <c r="A202" s="36" t="s">
        <v>419</v>
      </c>
      <c r="B202" s="48" t="s">
        <v>420</v>
      </c>
      <c r="C202" s="72">
        <f t="shared" ref="C202:H202" si="65">+C203+C204+C205</f>
        <v>0</v>
      </c>
      <c r="D202" s="72">
        <f t="shared" si="65"/>
        <v>6999580</v>
      </c>
      <c r="E202" s="72">
        <f t="shared" si="65"/>
        <v>6188440</v>
      </c>
      <c r="F202" s="72">
        <f t="shared" si="65"/>
        <v>6188440</v>
      </c>
      <c r="G202" s="116">
        <f t="shared" si="65"/>
        <v>6188440</v>
      </c>
      <c r="H202" s="116">
        <f t="shared" si="65"/>
        <v>638360</v>
      </c>
      <c r="IC202" s="37"/>
    </row>
    <row r="203" spans="1:237">
      <c r="A203" s="36"/>
      <c r="B203" s="44" t="s">
        <v>411</v>
      </c>
      <c r="C203" s="72"/>
      <c r="D203" s="71">
        <v>6999580</v>
      </c>
      <c r="E203" s="71">
        <v>6188440</v>
      </c>
      <c r="F203" s="71">
        <v>6188440</v>
      </c>
      <c r="G203" s="71">
        <v>6188440</v>
      </c>
      <c r="H203" s="83">
        <v>638360</v>
      </c>
      <c r="I203" s="49"/>
      <c r="J203" s="49"/>
      <c r="K203" s="49"/>
      <c r="L203" s="49"/>
      <c r="M203" s="49"/>
      <c r="N203" s="49"/>
      <c r="O203" s="49"/>
      <c r="P203" s="49"/>
      <c r="Q203" s="49"/>
      <c r="R203" s="49"/>
      <c r="S203" s="49"/>
      <c r="T203" s="49"/>
      <c r="IC203" s="37"/>
    </row>
    <row r="204" spans="1:237" ht="30">
      <c r="A204" s="36"/>
      <c r="B204" s="44" t="s">
        <v>421</v>
      </c>
      <c r="C204" s="72"/>
      <c r="D204" s="71"/>
      <c r="E204" s="71"/>
      <c r="F204" s="71"/>
      <c r="G204" s="83"/>
      <c r="H204" s="83"/>
      <c r="I204" s="30"/>
      <c r="J204" s="30"/>
      <c r="K204" s="30"/>
      <c r="L204" s="30"/>
      <c r="M204" s="30"/>
      <c r="N204" s="30"/>
      <c r="O204" s="30"/>
      <c r="P204" s="30"/>
      <c r="Q204" s="30"/>
      <c r="R204" s="30"/>
      <c r="S204" s="30"/>
      <c r="T204" s="30"/>
      <c r="IC204" s="37"/>
    </row>
    <row r="205" spans="1:237" ht="60">
      <c r="A205" s="36"/>
      <c r="B205" s="44" t="s">
        <v>365</v>
      </c>
      <c r="C205" s="72"/>
      <c r="D205" s="71"/>
      <c r="E205" s="71"/>
      <c r="F205" s="71"/>
      <c r="G205" s="83"/>
      <c r="H205" s="83"/>
      <c r="I205" s="30"/>
      <c r="J205" s="30"/>
      <c r="K205" s="30"/>
      <c r="L205" s="30"/>
      <c r="M205" s="30"/>
      <c r="N205" s="30"/>
      <c r="O205" s="30"/>
      <c r="P205" s="30"/>
      <c r="Q205" s="30"/>
      <c r="R205" s="30"/>
      <c r="S205" s="30"/>
      <c r="T205" s="30"/>
    </row>
    <row r="206" spans="1:237">
      <c r="A206" s="36"/>
      <c r="B206" s="41" t="s">
        <v>356</v>
      </c>
      <c r="C206" s="72"/>
      <c r="D206" s="71"/>
      <c r="E206" s="71"/>
      <c r="F206" s="71"/>
      <c r="G206" s="83">
        <v>-554</v>
      </c>
      <c r="H206" s="83">
        <v>0</v>
      </c>
    </row>
    <row r="207" spans="1:237">
      <c r="A207" s="36" t="s">
        <v>422</v>
      </c>
      <c r="B207" s="48" t="s">
        <v>423</v>
      </c>
      <c r="C207" s="71">
        <f>+C208+C209+C213+C216+C210+C217</f>
        <v>0</v>
      </c>
      <c r="D207" s="71">
        <f t="shared" ref="D207:H207" si="66">+D208+D209+D213+D216+D210+D217</f>
        <v>31980440</v>
      </c>
      <c r="E207" s="71">
        <f t="shared" si="66"/>
        <v>29911580</v>
      </c>
      <c r="F207" s="71">
        <f t="shared" si="66"/>
        <v>29911580</v>
      </c>
      <c r="G207" s="83">
        <f t="shared" si="66"/>
        <v>29911512.09</v>
      </c>
      <c r="H207" s="83">
        <f t="shared" si="66"/>
        <v>2208922.29</v>
      </c>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37"/>
      <c r="DS207" s="37"/>
      <c r="DT207" s="37"/>
      <c r="DU207" s="37"/>
      <c r="DV207" s="37"/>
      <c r="DW207" s="37"/>
      <c r="DX207" s="37"/>
      <c r="DY207" s="37"/>
      <c r="DZ207" s="37"/>
      <c r="EA207" s="37"/>
      <c r="EB207" s="37"/>
      <c r="EC207" s="37"/>
      <c r="ED207" s="37"/>
      <c r="EE207" s="37"/>
      <c r="EF207" s="37"/>
      <c r="EG207" s="37"/>
      <c r="EH207" s="37"/>
      <c r="EI207" s="37"/>
      <c r="EJ207" s="37"/>
      <c r="EK207" s="37"/>
      <c r="EL207" s="37"/>
      <c r="EM207" s="37"/>
      <c r="EN207" s="37"/>
      <c r="EO207" s="37"/>
      <c r="EP207" s="37"/>
      <c r="EQ207" s="37"/>
      <c r="ER207" s="37"/>
      <c r="ES207" s="37"/>
      <c r="ET207" s="37"/>
      <c r="EU207" s="37"/>
      <c r="EV207" s="37"/>
      <c r="EW207" s="37"/>
      <c r="EX207" s="37"/>
      <c r="EY207" s="37"/>
      <c r="EZ207" s="37"/>
      <c r="FA207" s="37"/>
      <c r="FB207" s="37"/>
      <c r="FC207" s="37"/>
      <c r="FD207" s="37"/>
      <c r="FE207" s="37"/>
      <c r="FF207" s="37"/>
      <c r="FG207" s="37"/>
      <c r="FH207" s="37"/>
      <c r="FI207" s="37"/>
      <c r="FJ207" s="37"/>
      <c r="FK207" s="37"/>
      <c r="FL207" s="37"/>
      <c r="FM207" s="37"/>
      <c r="FN207" s="37"/>
      <c r="FO207" s="37"/>
      <c r="FP207" s="37"/>
      <c r="FQ207" s="37"/>
      <c r="FR207" s="37"/>
      <c r="FS207" s="37"/>
      <c r="FT207" s="37"/>
      <c r="FU207" s="37"/>
      <c r="FV207" s="37"/>
      <c r="FW207" s="37"/>
      <c r="FX207" s="37"/>
      <c r="FY207" s="37"/>
      <c r="FZ207" s="37"/>
      <c r="GA207" s="37"/>
      <c r="GB207" s="37"/>
      <c r="GC207" s="37"/>
      <c r="GD207" s="37"/>
      <c r="GE207" s="37"/>
      <c r="GF207" s="37"/>
      <c r="GG207" s="37"/>
      <c r="GH207" s="37"/>
      <c r="GI207" s="37"/>
      <c r="GJ207" s="37"/>
      <c r="GK207" s="37"/>
      <c r="GL207" s="37"/>
      <c r="GM207" s="37"/>
      <c r="GN207" s="37"/>
      <c r="GO207" s="37"/>
      <c r="GP207" s="37"/>
      <c r="GQ207" s="37"/>
      <c r="GR207" s="37"/>
      <c r="GS207" s="37"/>
      <c r="GT207" s="37"/>
      <c r="GU207" s="37"/>
      <c r="GV207" s="37"/>
      <c r="GW207" s="37"/>
      <c r="GX207" s="37"/>
      <c r="GY207" s="37"/>
      <c r="GZ207" s="37"/>
      <c r="HA207" s="37"/>
      <c r="HB207" s="37"/>
      <c r="HC207" s="37"/>
      <c r="HD207" s="37"/>
      <c r="HE207" s="37"/>
      <c r="HF207" s="37"/>
      <c r="HG207" s="37"/>
      <c r="HH207" s="37"/>
      <c r="HI207" s="37"/>
      <c r="HJ207" s="37"/>
      <c r="HK207" s="37"/>
      <c r="HL207" s="37"/>
      <c r="HM207" s="37"/>
      <c r="HN207" s="37"/>
      <c r="HO207" s="37"/>
      <c r="HP207" s="37"/>
      <c r="HQ207" s="37"/>
      <c r="HR207" s="37"/>
      <c r="HS207" s="37"/>
      <c r="HT207" s="37"/>
      <c r="HU207" s="37"/>
      <c r="HV207" s="37"/>
      <c r="HW207" s="37"/>
      <c r="HX207" s="37"/>
      <c r="HY207" s="37"/>
      <c r="HZ207" s="37"/>
      <c r="IA207" s="37"/>
      <c r="IB207" s="37"/>
    </row>
    <row r="208" spans="1:237">
      <c r="A208" s="36"/>
      <c r="B208" s="40" t="s">
        <v>424</v>
      </c>
      <c r="C208" s="72"/>
      <c r="D208" s="71">
        <v>31605140</v>
      </c>
      <c r="E208" s="71">
        <v>29571210</v>
      </c>
      <c r="F208" s="71">
        <v>29571210</v>
      </c>
      <c r="G208" s="71">
        <v>29571210</v>
      </c>
      <c r="H208" s="83">
        <v>2191450</v>
      </c>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row>
    <row r="209" spans="1:237" ht="60">
      <c r="A209" s="36"/>
      <c r="B209" s="40" t="s">
        <v>365</v>
      </c>
      <c r="C209" s="72"/>
      <c r="D209" s="71">
        <v>17690</v>
      </c>
      <c r="E209" s="71">
        <v>17690</v>
      </c>
      <c r="F209" s="71">
        <v>17690</v>
      </c>
      <c r="G209" s="83">
        <v>17622.09</v>
      </c>
      <c r="H209" s="83">
        <v>648.29</v>
      </c>
    </row>
    <row r="210" spans="1:237">
      <c r="A210" s="36"/>
      <c r="B210" s="40" t="s">
        <v>425</v>
      </c>
      <c r="C210" s="72">
        <f t="shared" ref="C210:H210" si="67">C211+C212</f>
        <v>0</v>
      </c>
      <c r="D210" s="72">
        <f t="shared" si="67"/>
        <v>356000</v>
      </c>
      <c r="E210" s="72">
        <f t="shared" si="67"/>
        <v>321170</v>
      </c>
      <c r="F210" s="72">
        <f t="shared" si="67"/>
        <v>321170</v>
      </c>
      <c r="G210" s="116">
        <f t="shared" si="67"/>
        <v>321170</v>
      </c>
      <c r="H210" s="116">
        <f t="shared" si="67"/>
        <v>16720</v>
      </c>
    </row>
    <row r="211" spans="1:237">
      <c r="A211" s="36"/>
      <c r="B211" s="40" t="s">
        <v>363</v>
      </c>
      <c r="C211" s="72"/>
      <c r="D211" s="71">
        <v>356000</v>
      </c>
      <c r="E211" s="71">
        <v>321170</v>
      </c>
      <c r="F211" s="71">
        <v>321170</v>
      </c>
      <c r="G211" s="83">
        <v>321170</v>
      </c>
      <c r="H211" s="83">
        <v>16720</v>
      </c>
    </row>
    <row r="212" spans="1:237" ht="60">
      <c r="A212" s="36"/>
      <c r="B212" s="40" t="s">
        <v>365</v>
      </c>
      <c r="C212" s="72"/>
      <c r="D212" s="71"/>
      <c r="E212" s="71"/>
      <c r="F212" s="71"/>
      <c r="G212" s="83"/>
      <c r="H212" s="83"/>
    </row>
    <row r="213" spans="1:237" ht="30">
      <c r="A213" s="36"/>
      <c r="B213" s="40" t="s">
        <v>426</v>
      </c>
      <c r="C213" s="72">
        <f t="shared" ref="C213:H213" si="68">C214+C215</f>
        <v>0</v>
      </c>
      <c r="D213" s="72">
        <f t="shared" si="68"/>
        <v>1610</v>
      </c>
      <c r="E213" s="72">
        <f t="shared" si="68"/>
        <v>1510</v>
      </c>
      <c r="F213" s="72">
        <f t="shared" si="68"/>
        <v>1510</v>
      </c>
      <c r="G213" s="116">
        <f t="shared" si="68"/>
        <v>1510</v>
      </c>
      <c r="H213" s="116">
        <f t="shared" si="68"/>
        <v>104</v>
      </c>
    </row>
    <row r="214" spans="1:237">
      <c r="A214" s="39"/>
      <c r="B214" s="40" t="s">
        <v>363</v>
      </c>
      <c r="C214" s="72"/>
      <c r="D214" s="71">
        <v>1610</v>
      </c>
      <c r="E214" s="71">
        <v>1510</v>
      </c>
      <c r="F214" s="71">
        <v>1510</v>
      </c>
      <c r="G214" s="83">
        <v>1510</v>
      </c>
      <c r="H214" s="83">
        <v>104</v>
      </c>
    </row>
    <row r="215" spans="1:237" ht="60">
      <c r="A215" s="39"/>
      <c r="B215" s="40" t="s">
        <v>365</v>
      </c>
      <c r="C215" s="72"/>
      <c r="D215" s="71"/>
      <c r="E215" s="71"/>
      <c r="F215" s="71"/>
      <c r="G215" s="83"/>
      <c r="H215" s="83"/>
      <c r="IC215" s="37"/>
    </row>
    <row r="216" spans="1:237" ht="30">
      <c r="A216" s="36"/>
      <c r="B216" s="40" t="s">
        <v>427</v>
      </c>
      <c r="C216" s="72"/>
      <c r="D216" s="71"/>
      <c r="E216" s="71"/>
      <c r="F216" s="71"/>
      <c r="G216" s="83"/>
      <c r="H216" s="83"/>
      <c r="IC216" s="37"/>
    </row>
    <row r="217" spans="1:237">
      <c r="A217" s="39"/>
      <c r="B217" s="40" t="s">
        <v>504</v>
      </c>
      <c r="C217" s="72"/>
      <c r="D217" s="71"/>
      <c r="E217" s="71"/>
      <c r="F217" s="71"/>
      <c r="G217" s="83"/>
      <c r="H217" s="83"/>
    </row>
    <row r="218" spans="1:237">
      <c r="A218" s="39"/>
      <c r="B218" s="41" t="s">
        <v>356</v>
      </c>
      <c r="C218" s="72"/>
      <c r="D218" s="71"/>
      <c r="E218" s="71"/>
      <c r="F218" s="71"/>
      <c r="G218" s="83">
        <v>-5180.22</v>
      </c>
      <c r="H218" s="83">
        <v>-1685.78</v>
      </c>
    </row>
    <row r="219" spans="1:237" ht="16.5" customHeight="1">
      <c r="A219" s="39" t="s">
        <v>428</v>
      </c>
      <c r="B219" s="48" t="s">
        <v>429</v>
      </c>
      <c r="C219" s="72">
        <f>+C220+C221+C222</f>
        <v>0</v>
      </c>
      <c r="D219" s="72">
        <f t="shared" ref="D219:H219" si="69">+D220+D221+D222</f>
        <v>10846880</v>
      </c>
      <c r="E219" s="72">
        <f t="shared" si="69"/>
        <v>9121050</v>
      </c>
      <c r="F219" s="72">
        <f t="shared" si="69"/>
        <v>9121050</v>
      </c>
      <c r="G219" s="116">
        <f t="shared" si="69"/>
        <v>9120220</v>
      </c>
      <c r="H219" s="116">
        <f t="shared" si="69"/>
        <v>1112260</v>
      </c>
    </row>
    <row r="220" spans="1:237">
      <c r="A220" s="39"/>
      <c r="B220" s="44" t="s">
        <v>411</v>
      </c>
      <c r="C220" s="72"/>
      <c r="D220" s="71">
        <v>10842730</v>
      </c>
      <c r="E220" s="71">
        <v>9116900</v>
      </c>
      <c r="F220" s="71">
        <v>9116900</v>
      </c>
      <c r="G220" s="71">
        <v>9116900</v>
      </c>
      <c r="H220" s="83">
        <v>1111460</v>
      </c>
    </row>
    <row r="221" spans="1:237" ht="30">
      <c r="A221" s="39"/>
      <c r="B221" s="44" t="s">
        <v>421</v>
      </c>
      <c r="C221" s="72"/>
      <c r="D221" s="71"/>
      <c r="E221" s="71"/>
      <c r="F221" s="71"/>
      <c r="G221" s="83"/>
      <c r="H221" s="83"/>
    </row>
    <row r="222" spans="1:237" ht="60">
      <c r="A222" s="39"/>
      <c r="B222" s="44" t="s">
        <v>365</v>
      </c>
      <c r="C222" s="72"/>
      <c r="D222" s="71">
        <v>4150</v>
      </c>
      <c r="E222" s="71">
        <v>4150</v>
      </c>
      <c r="F222" s="71">
        <v>4150</v>
      </c>
      <c r="G222" s="83">
        <v>3320</v>
      </c>
      <c r="H222" s="83">
        <v>800</v>
      </c>
    </row>
    <row r="223" spans="1:237">
      <c r="A223" s="39"/>
      <c r="B223" s="41" t="s">
        <v>356</v>
      </c>
      <c r="C223" s="72"/>
      <c r="D223" s="71"/>
      <c r="E223" s="71"/>
      <c r="F223" s="71"/>
      <c r="G223" s="83">
        <f>-2792.5-0</f>
        <v>-2792.5</v>
      </c>
      <c r="H223" s="83"/>
    </row>
    <row r="224" spans="1:237">
      <c r="A224" s="39" t="s">
        <v>430</v>
      </c>
      <c r="B224" s="38" t="s">
        <v>431</v>
      </c>
      <c r="C224" s="72">
        <f t="shared" ref="C224:H224" si="70">C225+C226</f>
        <v>0</v>
      </c>
      <c r="D224" s="72">
        <f t="shared" si="70"/>
        <v>860000</v>
      </c>
      <c r="E224" s="72">
        <f t="shared" si="70"/>
        <v>791450</v>
      </c>
      <c r="F224" s="72">
        <f t="shared" si="70"/>
        <v>791450</v>
      </c>
      <c r="G224" s="116">
        <f t="shared" si="70"/>
        <v>791450</v>
      </c>
      <c r="H224" s="116">
        <f t="shared" si="70"/>
        <v>50970</v>
      </c>
    </row>
    <row r="225" spans="1:8">
      <c r="A225" s="39"/>
      <c r="B225" s="50" t="s">
        <v>363</v>
      </c>
      <c r="C225" s="72"/>
      <c r="D225" s="71">
        <v>860000</v>
      </c>
      <c r="E225" s="71">
        <v>791450</v>
      </c>
      <c r="F225" s="71">
        <v>791450</v>
      </c>
      <c r="G225" s="71">
        <v>791450</v>
      </c>
      <c r="H225" s="83">
        <v>50970</v>
      </c>
    </row>
    <row r="226" spans="1:8" ht="60">
      <c r="A226" s="39"/>
      <c r="B226" s="50" t="s">
        <v>365</v>
      </c>
      <c r="C226" s="72"/>
      <c r="D226" s="71"/>
      <c r="E226" s="71"/>
      <c r="F226" s="71"/>
      <c r="G226" s="83"/>
      <c r="H226" s="83"/>
    </row>
    <row r="227" spans="1:8">
      <c r="A227" s="39"/>
      <c r="B227" s="41" t="s">
        <v>356</v>
      </c>
      <c r="C227" s="72"/>
      <c r="D227" s="71"/>
      <c r="E227" s="71"/>
      <c r="F227" s="71"/>
      <c r="G227" s="83">
        <v>-848.25</v>
      </c>
      <c r="H227" s="83">
        <v>0</v>
      </c>
    </row>
    <row r="228" spans="1:8">
      <c r="A228" s="39" t="s">
        <v>432</v>
      </c>
      <c r="B228" s="38" t="s">
        <v>433</v>
      </c>
      <c r="C228" s="71">
        <f>+C229+C248</f>
        <v>0</v>
      </c>
      <c r="D228" s="71">
        <f t="shared" ref="D228:H228" si="71">+D229+D248</f>
        <v>248139490</v>
      </c>
      <c r="E228" s="71">
        <f t="shared" si="71"/>
        <v>238713380</v>
      </c>
      <c r="F228" s="71">
        <f t="shared" si="71"/>
        <v>238713380</v>
      </c>
      <c r="G228" s="83">
        <f t="shared" si="71"/>
        <v>238559427.69</v>
      </c>
      <c r="H228" s="83">
        <f t="shared" si="71"/>
        <v>20350440.460000001</v>
      </c>
    </row>
    <row r="229" spans="1:8">
      <c r="A229" s="39" t="s">
        <v>434</v>
      </c>
      <c r="B229" s="38" t="s">
        <v>435</v>
      </c>
      <c r="C229" s="72">
        <f>C230+C233+C234+C235+C237+C240+C243+C246+C236</f>
        <v>0</v>
      </c>
      <c r="D229" s="72">
        <f t="shared" ref="D229:H229" si="72">D230+D233+D234+D235+D237+D240+D243+D246+D236</f>
        <v>248139490</v>
      </c>
      <c r="E229" s="72">
        <f t="shared" si="72"/>
        <v>238713380</v>
      </c>
      <c r="F229" s="72">
        <f t="shared" si="72"/>
        <v>238713380</v>
      </c>
      <c r="G229" s="116">
        <f t="shared" si="72"/>
        <v>238559427.69</v>
      </c>
      <c r="H229" s="116">
        <f t="shared" si="72"/>
        <v>20350440.460000001</v>
      </c>
    </row>
    <row r="230" spans="1:8">
      <c r="A230" s="39"/>
      <c r="B230" s="40" t="s">
        <v>508</v>
      </c>
      <c r="C230" s="72">
        <f>C231+C232</f>
        <v>0</v>
      </c>
      <c r="D230" s="72">
        <v>227294250</v>
      </c>
      <c r="E230" s="72">
        <v>219099810</v>
      </c>
      <c r="F230" s="72">
        <v>219099810</v>
      </c>
      <c r="G230" s="116">
        <f t="shared" ref="G230:H230" si="73">G231+G232</f>
        <v>219099810</v>
      </c>
      <c r="H230" s="116">
        <f t="shared" si="73"/>
        <v>19163330</v>
      </c>
    </row>
    <row r="231" spans="1:8">
      <c r="A231" s="39"/>
      <c r="B231" s="75" t="s">
        <v>509</v>
      </c>
      <c r="C231" s="72"/>
      <c r="D231" s="71"/>
      <c r="E231" s="71"/>
      <c r="F231" s="71"/>
      <c r="G231" s="83">
        <v>216833705.91999999</v>
      </c>
      <c r="H231" s="83">
        <v>18913681</v>
      </c>
    </row>
    <row r="232" spans="1:8">
      <c r="A232" s="39"/>
      <c r="B232" s="75" t="s">
        <v>510</v>
      </c>
      <c r="C232" s="72"/>
      <c r="D232" s="71"/>
      <c r="E232" s="71"/>
      <c r="F232" s="71"/>
      <c r="G232" s="83">
        <v>2266104.08</v>
      </c>
      <c r="H232" s="83">
        <v>249649</v>
      </c>
    </row>
    <row r="233" spans="1:8" ht="60">
      <c r="A233" s="39"/>
      <c r="B233" s="40" t="s">
        <v>365</v>
      </c>
      <c r="C233" s="72"/>
      <c r="D233" s="71">
        <v>281180</v>
      </c>
      <c r="E233" s="71">
        <v>281180</v>
      </c>
      <c r="F233" s="71">
        <v>281180</v>
      </c>
      <c r="G233" s="83">
        <v>281128.69</v>
      </c>
      <c r="H233" s="83">
        <v>29458.46</v>
      </c>
    </row>
    <row r="234" spans="1:8" ht="30">
      <c r="A234" s="39"/>
      <c r="B234" s="40" t="s">
        <v>439</v>
      </c>
      <c r="C234" s="72"/>
      <c r="D234" s="71">
        <v>447960</v>
      </c>
      <c r="E234" s="71">
        <v>472950</v>
      </c>
      <c r="F234" s="71">
        <v>472950</v>
      </c>
      <c r="G234" s="83">
        <v>416491</v>
      </c>
      <c r="H234" s="83">
        <v>0</v>
      </c>
    </row>
    <row r="235" spans="1:8">
      <c r="A235" s="39"/>
      <c r="B235" s="40" t="s">
        <v>440</v>
      </c>
      <c r="C235" s="72"/>
      <c r="D235" s="71">
        <v>10885760</v>
      </c>
      <c r="E235" s="71">
        <v>10540280</v>
      </c>
      <c r="F235" s="71">
        <v>10540280</v>
      </c>
      <c r="G235" s="83">
        <v>10443689</v>
      </c>
      <c r="H235" s="83">
        <v>917172</v>
      </c>
    </row>
    <row r="236" spans="1:8">
      <c r="A236" s="39"/>
      <c r="B236" s="40" t="s">
        <v>516</v>
      </c>
      <c r="C236" s="72"/>
      <c r="D236" s="72">
        <v>4046020</v>
      </c>
      <c r="E236" s="72">
        <v>4046720</v>
      </c>
      <c r="F236" s="72">
        <v>4046720</v>
      </c>
      <c r="G236" s="116">
        <v>4045869</v>
      </c>
      <c r="H236" s="116">
        <v>-150</v>
      </c>
    </row>
    <row r="237" spans="1:8" ht="45">
      <c r="A237" s="39"/>
      <c r="B237" s="40" t="s">
        <v>436</v>
      </c>
      <c r="C237" s="72">
        <f t="shared" ref="C237:H237" si="74">C238+C239</f>
        <v>0</v>
      </c>
      <c r="D237" s="72">
        <f t="shared" si="74"/>
        <v>0</v>
      </c>
      <c r="E237" s="72">
        <f t="shared" si="74"/>
        <v>0</v>
      </c>
      <c r="F237" s="72">
        <f t="shared" si="74"/>
        <v>0</v>
      </c>
      <c r="G237" s="116">
        <f t="shared" si="74"/>
        <v>0</v>
      </c>
      <c r="H237" s="116">
        <f t="shared" si="74"/>
        <v>0</v>
      </c>
    </row>
    <row r="238" spans="1:8">
      <c r="A238" s="39"/>
      <c r="B238" s="40" t="s">
        <v>367</v>
      </c>
      <c r="C238" s="72"/>
      <c r="D238" s="72"/>
      <c r="E238" s="72"/>
      <c r="F238" s="72"/>
      <c r="G238" s="116"/>
      <c r="H238" s="116"/>
    </row>
    <row r="239" spans="1:8" ht="60">
      <c r="A239" s="39"/>
      <c r="B239" s="40" t="s">
        <v>365</v>
      </c>
      <c r="C239" s="72"/>
      <c r="D239" s="72"/>
      <c r="E239" s="72"/>
      <c r="F239" s="72"/>
      <c r="G239" s="116"/>
      <c r="H239" s="116"/>
    </row>
    <row r="240" spans="1:8" ht="30">
      <c r="B240" s="40" t="s">
        <v>437</v>
      </c>
      <c r="C240" s="72">
        <f>C241+C242</f>
        <v>0</v>
      </c>
      <c r="D240" s="72">
        <f t="shared" ref="D240:H240" si="75">D241+D242</f>
        <v>0</v>
      </c>
      <c r="E240" s="72">
        <f t="shared" si="75"/>
        <v>0</v>
      </c>
      <c r="F240" s="72">
        <f t="shared" si="75"/>
        <v>0</v>
      </c>
      <c r="G240" s="116">
        <f t="shared" si="75"/>
        <v>0</v>
      </c>
      <c r="H240" s="116">
        <f t="shared" si="75"/>
        <v>0</v>
      </c>
    </row>
    <row r="241" spans="1:8">
      <c r="B241" s="40" t="s">
        <v>367</v>
      </c>
      <c r="C241" s="72"/>
      <c r="D241" s="72"/>
      <c r="E241" s="72"/>
      <c r="F241" s="72"/>
      <c r="G241" s="116"/>
      <c r="H241" s="116"/>
    </row>
    <row r="242" spans="1:8" ht="60">
      <c r="B242" s="40" t="s">
        <v>365</v>
      </c>
      <c r="C242" s="72"/>
      <c r="D242" s="72"/>
      <c r="E242" s="72"/>
      <c r="F242" s="72"/>
      <c r="G242" s="116"/>
      <c r="H242" s="116"/>
    </row>
    <row r="243" spans="1:8">
      <c r="B243" s="51" t="s">
        <v>438</v>
      </c>
      <c r="C243" s="72">
        <f t="shared" ref="C243:H243" si="76">C244+C245</f>
        <v>0</v>
      </c>
      <c r="D243" s="72">
        <f t="shared" si="76"/>
        <v>5184320</v>
      </c>
      <c r="E243" s="72">
        <f t="shared" si="76"/>
        <v>4272440</v>
      </c>
      <c r="F243" s="72">
        <f t="shared" si="76"/>
        <v>4272440</v>
      </c>
      <c r="G243" s="116">
        <f t="shared" si="76"/>
        <v>4272440</v>
      </c>
      <c r="H243" s="116">
        <f t="shared" si="76"/>
        <v>240630</v>
      </c>
    </row>
    <row r="244" spans="1:8">
      <c r="B244" s="51" t="s">
        <v>367</v>
      </c>
      <c r="C244" s="72"/>
      <c r="D244" s="71">
        <v>5184320</v>
      </c>
      <c r="E244" s="71">
        <v>4272440</v>
      </c>
      <c r="F244" s="71">
        <v>4272440</v>
      </c>
      <c r="G244" s="83">
        <v>4272440</v>
      </c>
      <c r="H244" s="83">
        <v>240630</v>
      </c>
    </row>
    <row r="245" spans="1:8" ht="60">
      <c r="B245" s="51" t="s">
        <v>365</v>
      </c>
      <c r="C245" s="72"/>
      <c r="D245" s="71"/>
      <c r="E245" s="71"/>
      <c r="F245" s="71"/>
      <c r="G245" s="83"/>
      <c r="H245" s="83"/>
    </row>
    <row r="246" spans="1:8">
      <c r="B246" s="51" t="s">
        <v>505</v>
      </c>
      <c r="C246" s="72"/>
      <c r="D246" s="71"/>
      <c r="E246" s="71"/>
      <c r="F246" s="71"/>
      <c r="G246" s="83"/>
      <c r="H246" s="83"/>
    </row>
    <row r="247" spans="1:8">
      <c r="B247" s="41" t="s">
        <v>356</v>
      </c>
      <c r="C247" s="72"/>
      <c r="D247" s="71"/>
      <c r="E247" s="71"/>
      <c r="F247" s="71"/>
      <c r="G247" s="83">
        <v>-4595027.68</v>
      </c>
      <c r="H247" s="83">
        <v>-1435877.78</v>
      </c>
    </row>
    <row r="248" spans="1:8">
      <c r="A248" s="26" t="s">
        <v>441</v>
      </c>
      <c r="B248" s="38" t="s">
        <v>442</v>
      </c>
      <c r="C248" s="72">
        <f>C249+C250+C251+C252+C253</f>
        <v>0</v>
      </c>
      <c r="D248" s="72">
        <f t="shared" ref="D248:H248" si="77">D249+D250+D251+D252+D253</f>
        <v>0</v>
      </c>
      <c r="E248" s="72">
        <f t="shared" si="77"/>
        <v>0</v>
      </c>
      <c r="F248" s="72">
        <f t="shared" si="77"/>
        <v>0</v>
      </c>
      <c r="G248" s="116">
        <f t="shared" si="77"/>
        <v>0</v>
      </c>
      <c r="H248" s="116">
        <f t="shared" si="77"/>
        <v>0</v>
      </c>
    </row>
    <row r="249" spans="1:8">
      <c r="B249" s="40" t="s">
        <v>363</v>
      </c>
      <c r="C249" s="72"/>
      <c r="D249" s="72"/>
      <c r="E249" s="72"/>
      <c r="F249" s="72"/>
      <c r="G249" s="116"/>
      <c r="H249" s="116"/>
    </row>
    <row r="250" spans="1:8">
      <c r="B250" s="52" t="s">
        <v>443</v>
      </c>
      <c r="C250" s="72"/>
      <c r="D250" s="72"/>
      <c r="E250" s="72"/>
      <c r="F250" s="72"/>
      <c r="G250" s="116"/>
      <c r="H250" s="116"/>
    </row>
    <row r="251" spans="1:8" ht="60">
      <c r="B251" s="52" t="s">
        <v>365</v>
      </c>
      <c r="C251" s="72"/>
      <c r="D251" s="72"/>
      <c r="E251" s="72"/>
      <c r="F251" s="72"/>
      <c r="G251" s="116"/>
      <c r="H251" s="116"/>
    </row>
    <row r="252" spans="1:8">
      <c r="B252" s="52" t="s">
        <v>440</v>
      </c>
      <c r="C252" s="72"/>
      <c r="D252" s="72"/>
      <c r="E252" s="72"/>
      <c r="F252" s="72"/>
      <c r="G252" s="116"/>
      <c r="H252" s="116"/>
    </row>
    <row r="253" spans="1:8">
      <c r="B253" s="52" t="s">
        <v>516</v>
      </c>
      <c r="C253" s="72"/>
      <c r="D253" s="72"/>
      <c r="E253" s="72"/>
      <c r="F253" s="72"/>
      <c r="G253" s="116"/>
      <c r="H253" s="116"/>
    </row>
    <row r="254" spans="1:8">
      <c r="B254" s="41" t="s">
        <v>356</v>
      </c>
      <c r="C254" s="72"/>
      <c r="D254" s="72"/>
      <c r="E254" s="72"/>
      <c r="F254" s="72"/>
      <c r="G254" s="116"/>
      <c r="H254" s="116"/>
    </row>
    <row r="255" spans="1:8">
      <c r="A255" s="26" t="s">
        <v>444</v>
      </c>
      <c r="B255" s="41" t="s">
        <v>445</v>
      </c>
      <c r="C255" s="72"/>
      <c r="D255" s="71">
        <v>3229740</v>
      </c>
      <c r="E255" s="71">
        <v>2871230</v>
      </c>
      <c r="F255" s="71">
        <v>2871230</v>
      </c>
      <c r="G255" s="71">
        <v>2871230</v>
      </c>
      <c r="H255" s="83">
        <v>226910</v>
      </c>
    </row>
    <row r="256" spans="1:8">
      <c r="B256" s="41" t="s">
        <v>356</v>
      </c>
      <c r="C256" s="72"/>
      <c r="D256" s="71"/>
      <c r="E256" s="71"/>
      <c r="F256" s="71"/>
      <c r="G256" s="83"/>
      <c r="H256" s="83"/>
    </row>
    <row r="257" spans="1:8">
      <c r="A257" s="26" t="s">
        <v>446</v>
      </c>
      <c r="B257" s="41" t="s">
        <v>447</v>
      </c>
      <c r="C257" s="72"/>
      <c r="D257" s="71">
        <v>26666470</v>
      </c>
      <c r="E257" s="71">
        <v>6172810</v>
      </c>
      <c r="F257" s="71">
        <v>6172810</v>
      </c>
      <c r="G257" s="83">
        <v>6172779.1500000004</v>
      </c>
      <c r="H257" s="83">
        <v>2158938.85</v>
      </c>
    </row>
    <row r="258" spans="1:8">
      <c r="B258" s="41" t="s">
        <v>356</v>
      </c>
      <c r="C258" s="72"/>
      <c r="D258" s="71"/>
      <c r="E258" s="71"/>
      <c r="F258" s="71"/>
      <c r="G258" s="142">
        <v>-413243.34</v>
      </c>
      <c r="H258" s="142">
        <v>-228205.41</v>
      </c>
    </row>
    <row r="259" spans="1:8">
      <c r="B259" s="38" t="s">
        <v>448</v>
      </c>
      <c r="C259" s="72">
        <f>C88+C107+C144+C176+C180+C184+C196+C201+C206+C218+C223+C227+C247+C254+C256+C258</f>
        <v>0</v>
      </c>
      <c r="D259" s="72">
        <f t="shared" ref="D259:H259" si="78">D88+D107+D144+D176+D180+D184+D196+D201+D206+D218+D223+D227+D247+D254+D256+D258</f>
        <v>0</v>
      </c>
      <c r="E259" s="72">
        <f t="shared" si="78"/>
        <v>0</v>
      </c>
      <c r="F259" s="72">
        <f t="shared" si="78"/>
        <v>0</v>
      </c>
      <c r="G259" s="116">
        <f t="shared" si="78"/>
        <v>-5288860.2399999993</v>
      </c>
      <c r="H259" s="116">
        <f t="shared" si="78"/>
        <v>-1679738.24</v>
      </c>
    </row>
    <row r="260" spans="1:8" ht="30">
      <c r="A260" s="26" t="s">
        <v>219</v>
      </c>
      <c r="B260" s="38" t="s">
        <v>220</v>
      </c>
      <c r="C260" s="72">
        <f t="shared" ref="C260:H261" si="79">C261</f>
        <v>0</v>
      </c>
      <c r="D260" s="72">
        <f t="shared" si="79"/>
        <v>253697360</v>
      </c>
      <c r="E260" s="72">
        <f t="shared" si="79"/>
        <v>253697360</v>
      </c>
      <c r="F260" s="72">
        <f t="shared" si="79"/>
        <v>253697360</v>
      </c>
      <c r="G260" s="116">
        <f t="shared" si="79"/>
        <v>253693139</v>
      </c>
      <c r="H260" s="116">
        <f t="shared" si="79"/>
        <v>21799853</v>
      </c>
    </row>
    <row r="261" spans="1:8">
      <c r="A261" s="26" t="s">
        <v>449</v>
      </c>
      <c r="B261" s="38" t="s">
        <v>450</v>
      </c>
      <c r="C261" s="72">
        <f>C262</f>
        <v>0</v>
      </c>
      <c r="D261" s="72">
        <f t="shared" si="79"/>
        <v>253697360</v>
      </c>
      <c r="E261" s="72">
        <f t="shared" si="79"/>
        <v>253697360</v>
      </c>
      <c r="F261" s="72">
        <f t="shared" si="79"/>
        <v>253697360</v>
      </c>
      <c r="G261" s="116">
        <f t="shared" si="79"/>
        <v>253693139</v>
      </c>
      <c r="H261" s="116">
        <f t="shared" si="79"/>
        <v>21799853</v>
      </c>
    </row>
    <row r="262" spans="1:8" ht="30">
      <c r="A262" s="26" t="s">
        <v>451</v>
      </c>
      <c r="B262" s="38" t="s">
        <v>452</v>
      </c>
      <c r="C262" s="72">
        <f>C263+C264+C265+C266+C270+C271</f>
        <v>0</v>
      </c>
      <c r="D262" s="72">
        <f t="shared" ref="D262:H262" si="80">D263+D264+D265+D266+D270+D271</f>
        <v>253697360</v>
      </c>
      <c r="E262" s="72">
        <f t="shared" si="80"/>
        <v>253697360</v>
      </c>
      <c r="F262" s="72">
        <f t="shared" si="80"/>
        <v>253697360</v>
      </c>
      <c r="G262" s="116">
        <f t="shared" si="80"/>
        <v>253693139</v>
      </c>
      <c r="H262" s="116">
        <f t="shared" si="80"/>
        <v>21799853</v>
      </c>
    </row>
    <row r="263" spans="1:8" ht="30">
      <c r="B263" s="41" t="s">
        <v>453</v>
      </c>
      <c r="C263" s="72"/>
      <c r="D263" s="71">
        <v>208626000</v>
      </c>
      <c r="E263" s="71">
        <v>208626000</v>
      </c>
      <c r="F263" s="71">
        <v>208626000</v>
      </c>
      <c r="G263" s="83">
        <v>208625693</v>
      </c>
      <c r="H263" s="83">
        <v>17003244</v>
      </c>
    </row>
    <row r="264" spans="1:8" ht="30">
      <c r="B264" s="41" t="s">
        <v>454</v>
      </c>
      <c r="C264" s="72"/>
      <c r="D264" s="71">
        <v>1313000</v>
      </c>
      <c r="E264" s="71">
        <v>1313000</v>
      </c>
      <c r="F264" s="71">
        <v>1313000</v>
      </c>
      <c r="G264" s="83">
        <v>1312296</v>
      </c>
      <c r="H264" s="83">
        <v>110519</v>
      </c>
    </row>
    <row r="265" spans="1:8" ht="30">
      <c r="B265" s="41" t="s">
        <v>455</v>
      </c>
      <c r="C265" s="72"/>
      <c r="D265" s="71">
        <v>441000</v>
      </c>
      <c r="E265" s="71">
        <v>441000</v>
      </c>
      <c r="F265" s="71">
        <v>441000</v>
      </c>
      <c r="G265" s="83">
        <v>440905</v>
      </c>
      <c r="H265" s="83">
        <v>37267</v>
      </c>
    </row>
    <row r="266" spans="1:8" ht="30">
      <c r="B266" s="41" t="s">
        <v>456</v>
      </c>
      <c r="C266" s="72">
        <f t="shared" ref="C266:H266" si="81">C267+C268+C269</f>
        <v>0</v>
      </c>
      <c r="D266" s="72">
        <f t="shared" si="81"/>
        <v>28872000</v>
      </c>
      <c r="E266" s="72">
        <f t="shared" si="81"/>
        <v>28872000</v>
      </c>
      <c r="F266" s="72">
        <f t="shared" si="81"/>
        <v>28872000</v>
      </c>
      <c r="G266" s="116">
        <f t="shared" si="81"/>
        <v>28871216</v>
      </c>
      <c r="H266" s="116">
        <f t="shared" si="81"/>
        <v>2350711</v>
      </c>
    </row>
    <row r="267" spans="1:8" ht="75">
      <c r="B267" s="41" t="s">
        <v>457</v>
      </c>
      <c r="C267" s="72"/>
      <c r="D267" s="71">
        <v>10252000</v>
      </c>
      <c r="E267" s="71">
        <v>10252000</v>
      </c>
      <c r="F267" s="71">
        <v>10252000</v>
      </c>
      <c r="G267" s="83">
        <v>10251996</v>
      </c>
      <c r="H267" s="83">
        <v>839984</v>
      </c>
    </row>
    <row r="268" spans="1:8" ht="75">
      <c r="B268" s="41" t="s">
        <v>458</v>
      </c>
      <c r="C268" s="72"/>
      <c r="D268" s="71">
        <v>10000000</v>
      </c>
      <c r="E268" s="71">
        <v>10000000</v>
      </c>
      <c r="F268" s="71">
        <v>10000000</v>
      </c>
      <c r="G268" s="83">
        <v>9999350</v>
      </c>
      <c r="H268" s="83">
        <v>812157</v>
      </c>
    </row>
    <row r="269" spans="1:8" ht="60">
      <c r="B269" s="41" t="s">
        <v>459</v>
      </c>
      <c r="C269" s="72"/>
      <c r="D269" s="71">
        <v>8620000</v>
      </c>
      <c r="E269" s="71">
        <v>8620000</v>
      </c>
      <c r="F269" s="71">
        <v>8620000</v>
      </c>
      <c r="G269" s="83">
        <v>8619870</v>
      </c>
      <c r="H269" s="83">
        <v>698570</v>
      </c>
    </row>
    <row r="270" spans="1:8" ht="120">
      <c r="B270" s="41" t="s">
        <v>512</v>
      </c>
      <c r="C270" s="72"/>
      <c r="D270" s="71">
        <v>8268360</v>
      </c>
      <c r="E270" s="71">
        <v>8268360</v>
      </c>
      <c r="F270" s="71">
        <v>8268360</v>
      </c>
      <c r="G270" s="83">
        <v>8268324</v>
      </c>
      <c r="H270" s="83">
        <v>730072</v>
      </c>
    </row>
    <row r="271" spans="1:8" ht="45">
      <c r="B271" s="80" t="s">
        <v>519</v>
      </c>
      <c r="C271" s="72">
        <f>C272+C273+C274+C275+C276</f>
        <v>0</v>
      </c>
      <c r="D271" s="72">
        <f t="shared" ref="D271:H271" si="82">D272+D273+D274+D275+D276</f>
        <v>6177000</v>
      </c>
      <c r="E271" s="72">
        <f t="shared" si="82"/>
        <v>6177000</v>
      </c>
      <c r="F271" s="72">
        <f t="shared" si="82"/>
        <v>6177000</v>
      </c>
      <c r="G271" s="116">
        <f t="shared" si="82"/>
        <v>6174705</v>
      </c>
      <c r="H271" s="116">
        <f t="shared" si="82"/>
        <v>1568040</v>
      </c>
    </row>
    <row r="272" spans="1:8" ht="45">
      <c r="B272" s="41" t="s">
        <v>520</v>
      </c>
      <c r="C272" s="72"/>
      <c r="D272" s="71">
        <v>932000</v>
      </c>
      <c r="E272" s="71">
        <v>932000</v>
      </c>
      <c r="F272" s="71">
        <v>932000</v>
      </c>
      <c r="G272" s="83">
        <v>931264</v>
      </c>
      <c r="H272" s="83">
        <v>235761</v>
      </c>
    </row>
    <row r="273" spans="1:8" ht="45">
      <c r="B273" s="41" t="s">
        <v>521</v>
      </c>
      <c r="C273" s="72"/>
      <c r="D273" s="71">
        <v>65000</v>
      </c>
      <c r="E273" s="71">
        <v>65000</v>
      </c>
      <c r="F273" s="71">
        <v>65000</v>
      </c>
      <c r="G273" s="83">
        <v>64437</v>
      </c>
      <c r="H273" s="83">
        <v>13978</v>
      </c>
    </row>
    <row r="274" spans="1:8" ht="45">
      <c r="B274" s="41" t="s">
        <v>522</v>
      </c>
      <c r="C274" s="72"/>
      <c r="D274" s="71">
        <v>0</v>
      </c>
      <c r="E274" s="71">
        <v>0</v>
      </c>
      <c r="F274" s="71">
        <v>0</v>
      </c>
      <c r="G274" s="83">
        <v>0</v>
      </c>
      <c r="H274" s="83">
        <v>0</v>
      </c>
    </row>
    <row r="275" spans="1:8" ht="120">
      <c r="B275" s="41" t="s">
        <v>523</v>
      </c>
      <c r="C275" s="72"/>
      <c r="D275" s="71">
        <v>2768000</v>
      </c>
      <c r="E275" s="71">
        <v>2768000</v>
      </c>
      <c r="F275" s="71">
        <v>2768000</v>
      </c>
      <c r="G275" s="83">
        <v>2767483</v>
      </c>
      <c r="H275" s="83">
        <v>712974</v>
      </c>
    </row>
    <row r="276" spans="1:8" ht="75">
      <c r="B276" s="41" t="s">
        <v>524</v>
      </c>
      <c r="C276" s="72"/>
      <c r="D276" s="71">
        <v>2412000</v>
      </c>
      <c r="E276" s="71">
        <v>2412000</v>
      </c>
      <c r="F276" s="71">
        <v>2412000</v>
      </c>
      <c r="G276" s="83">
        <v>2411521</v>
      </c>
      <c r="H276" s="83">
        <v>605327</v>
      </c>
    </row>
    <row r="277" spans="1:8">
      <c r="A277" s="26" t="s">
        <v>460</v>
      </c>
      <c r="B277" s="53" t="s">
        <v>461</v>
      </c>
      <c r="C277" s="73">
        <f>+C278</f>
        <v>0</v>
      </c>
      <c r="D277" s="73">
        <f t="shared" ref="D277:H279" si="83">+D278</f>
        <v>51245030</v>
      </c>
      <c r="E277" s="73">
        <f t="shared" si="83"/>
        <v>51245030</v>
      </c>
      <c r="F277" s="73">
        <f t="shared" si="83"/>
        <v>51245030</v>
      </c>
      <c r="G277" s="125">
        <f t="shared" si="83"/>
        <v>51242555</v>
      </c>
      <c r="H277" s="125">
        <f t="shared" si="83"/>
        <v>401776</v>
      </c>
    </row>
    <row r="278" spans="1:8">
      <c r="A278" s="26" t="s">
        <v>462</v>
      </c>
      <c r="B278" s="53" t="s">
        <v>212</v>
      </c>
      <c r="C278" s="73">
        <f>+C279</f>
        <v>0</v>
      </c>
      <c r="D278" s="73">
        <f t="shared" si="83"/>
        <v>51245030</v>
      </c>
      <c r="E278" s="73">
        <f t="shared" si="83"/>
        <v>51245030</v>
      </c>
      <c r="F278" s="73">
        <f t="shared" si="83"/>
        <v>51245030</v>
      </c>
      <c r="G278" s="125">
        <f t="shared" si="83"/>
        <v>51242555</v>
      </c>
      <c r="H278" s="125">
        <f t="shared" si="83"/>
        <v>401776</v>
      </c>
    </row>
    <row r="279" spans="1:8">
      <c r="A279" s="26" t="s">
        <v>463</v>
      </c>
      <c r="B279" s="38" t="s">
        <v>464</v>
      </c>
      <c r="C279" s="73">
        <f>+C280</f>
        <v>0</v>
      </c>
      <c r="D279" s="73">
        <f t="shared" si="83"/>
        <v>51245030</v>
      </c>
      <c r="E279" s="73">
        <f t="shared" si="83"/>
        <v>51245030</v>
      </c>
      <c r="F279" s="73">
        <f t="shared" si="83"/>
        <v>51245030</v>
      </c>
      <c r="G279" s="125">
        <f t="shared" si="83"/>
        <v>51242555</v>
      </c>
      <c r="H279" s="125">
        <f t="shared" si="83"/>
        <v>401776</v>
      </c>
    </row>
    <row r="280" spans="1:8">
      <c r="A280" s="26" t="s">
        <v>465</v>
      </c>
      <c r="B280" s="53" t="s">
        <v>466</v>
      </c>
      <c r="C280" s="71">
        <f t="shared" ref="C280:H280" si="84">C281</f>
        <v>0</v>
      </c>
      <c r="D280" s="71">
        <f t="shared" si="84"/>
        <v>51245030</v>
      </c>
      <c r="E280" s="71">
        <f t="shared" si="84"/>
        <v>51245030</v>
      </c>
      <c r="F280" s="71">
        <f t="shared" si="84"/>
        <v>51245030</v>
      </c>
      <c r="G280" s="83">
        <f t="shared" si="84"/>
        <v>51242555</v>
      </c>
      <c r="H280" s="83">
        <f t="shared" si="84"/>
        <v>401776</v>
      </c>
    </row>
    <row r="281" spans="1:8">
      <c r="A281" s="26" t="s">
        <v>467</v>
      </c>
      <c r="B281" s="53" t="s">
        <v>468</v>
      </c>
      <c r="C281" s="71">
        <f t="shared" ref="C281:H281" si="85">C283+C285+C287</f>
        <v>0</v>
      </c>
      <c r="D281" s="71">
        <f t="shared" si="85"/>
        <v>51245030</v>
      </c>
      <c r="E281" s="71">
        <f t="shared" si="85"/>
        <v>51245030</v>
      </c>
      <c r="F281" s="71">
        <f t="shared" si="85"/>
        <v>51245030</v>
      </c>
      <c r="G281" s="83">
        <f t="shared" si="85"/>
        <v>51242555</v>
      </c>
      <c r="H281" s="83">
        <f t="shared" si="85"/>
        <v>401776</v>
      </c>
    </row>
    <row r="282" spans="1:8">
      <c r="A282" s="26" t="s">
        <v>469</v>
      </c>
      <c r="B282" s="53" t="s">
        <v>470</v>
      </c>
      <c r="C282" s="71">
        <f t="shared" ref="C282:H282" si="86">C283</f>
        <v>0</v>
      </c>
      <c r="D282" s="71">
        <f t="shared" si="86"/>
        <v>34809940</v>
      </c>
      <c r="E282" s="71">
        <f t="shared" si="86"/>
        <v>34809940</v>
      </c>
      <c r="F282" s="71">
        <f t="shared" si="86"/>
        <v>34809940</v>
      </c>
      <c r="G282" s="83">
        <f t="shared" si="86"/>
        <v>34809940</v>
      </c>
      <c r="H282" s="83">
        <f t="shared" si="86"/>
        <v>50023</v>
      </c>
    </row>
    <row r="283" spans="1:8">
      <c r="A283" s="26" t="s">
        <v>471</v>
      </c>
      <c r="B283" s="54" t="s">
        <v>513</v>
      </c>
      <c r="C283" s="72"/>
      <c r="D283" s="72">
        <v>34809940</v>
      </c>
      <c r="E283" s="72">
        <v>34809940</v>
      </c>
      <c r="F283" s="72">
        <v>34809940</v>
      </c>
      <c r="G283" s="116">
        <v>34809940</v>
      </c>
      <c r="H283" s="116">
        <v>50023</v>
      </c>
    </row>
    <row r="284" spans="1:8" s="77" customFormat="1">
      <c r="A284" s="78"/>
      <c r="B284" s="79" t="s">
        <v>514</v>
      </c>
      <c r="C284" s="76"/>
      <c r="D284" s="84"/>
      <c r="E284" s="84"/>
      <c r="F284" s="84"/>
      <c r="G284" s="84">
        <v>452147</v>
      </c>
      <c r="H284" s="84">
        <v>35470</v>
      </c>
    </row>
    <row r="285" spans="1:8">
      <c r="A285" s="26" t="s">
        <v>472</v>
      </c>
      <c r="B285" s="54" t="s">
        <v>515</v>
      </c>
      <c r="C285" s="72"/>
      <c r="D285" s="72">
        <v>16435090</v>
      </c>
      <c r="E285" s="72">
        <v>16435090</v>
      </c>
      <c r="F285" s="72">
        <v>16435090</v>
      </c>
      <c r="G285" s="116">
        <v>16435090</v>
      </c>
      <c r="H285" s="116">
        <v>351753</v>
      </c>
    </row>
    <row r="286" spans="1:8" s="77" customFormat="1">
      <c r="A286" s="78"/>
      <c r="B286" s="79" t="s">
        <v>514</v>
      </c>
      <c r="C286" s="76"/>
      <c r="D286" s="84"/>
      <c r="E286" s="84"/>
      <c r="F286" s="84"/>
      <c r="G286" s="84">
        <v>2759808</v>
      </c>
      <c r="H286" s="84">
        <v>226097</v>
      </c>
    </row>
    <row r="287" spans="1:8">
      <c r="B287" s="43" t="s">
        <v>473</v>
      </c>
      <c r="C287" s="72"/>
      <c r="D287" s="71"/>
      <c r="E287" s="71"/>
      <c r="F287" s="71"/>
      <c r="G287" s="83">
        <v>-2475</v>
      </c>
      <c r="H287" s="83">
        <v>0</v>
      </c>
    </row>
    <row r="288" spans="1:8" ht="30">
      <c r="A288" s="26" t="s">
        <v>223</v>
      </c>
      <c r="B288" s="55" t="s">
        <v>224</v>
      </c>
      <c r="C288" s="74">
        <f>C293+C289</f>
        <v>0</v>
      </c>
      <c r="D288" s="74">
        <f t="shared" ref="D288:H288" si="87">D293+D289</f>
        <v>0</v>
      </c>
      <c r="E288" s="74">
        <f t="shared" si="87"/>
        <v>0</v>
      </c>
      <c r="F288" s="74">
        <f t="shared" si="87"/>
        <v>0</v>
      </c>
      <c r="G288" s="139">
        <f t="shared" si="87"/>
        <v>0</v>
      </c>
      <c r="H288" s="139">
        <f t="shared" si="87"/>
        <v>0</v>
      </c>
    </row>
    <row r="289" spans="1:8">
      <c r="A289" s="26" t="s">
        <v>474</v>
      </c>
      <c r="B289" s="55" t="s">
        <v>475</v>
      </c>
      <c r="C289" s="74">
        <f>C290+C291+C292</f>
        <v>0</v>
      </c>
      <c r="D289" s="74">
        <f t="shared" ref="D289:H289" si="88">D290+D291+D292</f>
        <v>0</v>
      </c>
      <c r="E289" s="74">
        <f t="shared" si="88"/>
        <v>0</v>
      </c>
      <c r="F289" s="74">
        <f t="shared" si="88"/>
        <v>0</v>
      </c>
      <c r="G289" s="139">
        <f t="shared" si="88"/>
        <v>0</v>
      </c>
      <c r="H289" s="139">
        <f t="shared" si="88"/>
        <v>0</v>
      </c>
    </row>
    <row r="290" spans="1:8">
      <c r="A290" s="26" t="s">
        <v>476</v>
      </c>
      <c r="B290" s="55" t="s">
        <v>477</v>
      </c>
      <c r="C290" s="74"/>
      <c r="D290" s="74"/>
      <c r="E290" s="74"/>
      <c r="F290" s="74"/>
      <c r="G290" s="139"/>
      <c r="H290" s="139"/>
    </row>
    <row r="291" spans="1:8">
      <c r="A291" s="26" t="s">
        <v>478</v>
      </c>
      <c r="B291" s="55" t="s">
        <v>479</v>
      </c>
      <c r="C291" s="74"/>
      <c r="D291" s="74"/>
      <c r="E291" s="74"/>
      <c r="F291" s="74"/>
      <c r="G291" s="139"/>
      <c r="H291" s="139"/>
    </row>
    <row r="292" spans="1:8">
      <c r="A292" s="26" t="s">
        <v>480</v>
      </c>
      <c r="B292" s="55" t="s">
        <v>481</v>
      </c>
      <c r="C292" s="74"/>
      <c r="D292" s="74"/>
      <c r="E292" s="74"/>
      <c r="F292" s="74"/>
      <c r="G292" s="139"/>
      <c r="H292" s="139"/>
    </row>
    <row r="293" spans="1:8">
      <c r="A293" s="26" t="s">
        <v>482</v>
      </c>
      <c r="B293" s="55" t="s">
        <v>511</v>
      </c>
      <c r="C293" s="74">
        <f>C294+C295+C296</f>
        <v>0</v>
      </c>
      <c r="D293" s="74">
        <f t="shared" ref="D293:H293" si="89">D294+D295+D296</f>
        <v>0</v>
      </c>
      <c r="E293" s="74">
        <f t="shared" si="89"/>
        <v>0</v>
      </c>
      <c r="F293" s="74">
        <f t="shared" si="89"/>
        <v>0</v>
      </c>
      <c r="G293" s="139">
        <f t="shared" si="89"/>
        <v>0</v>
      </c>
      <c r="H293" s="139">
        <f t="shared" si="89"/>
        <v>0</v>
      </c>
    </row>
    <row r="294" spans="1:8">
      <c r="A294" s="26" t="s">
        <v>483</v>
      </c>
      <c r="B294" s="56" t="s">
        <v>484</v>
      </c>
      <c r="C294" s="49"/>
      <c r="D294" s="49"/>
      <c r="E294" s="49"/>
      <c r="F294" s="49"/>
      <c r="G294" s="140"/>
      <c r="H294" s="140"/>
    </row>
    <row r="295" spans="1:8">
      <c r="A295" s="26" t="s">
        <v>485</v>
      </c>
      <c r="B295" s="56" t="s">
        <v>486</v>
      </c>
      <c r="C295" s="49"/>
      <c r="D295" s="49"/>
      <c r="E295" s="49"/>
      <c r="F295" s="49"/>
      <c r="G295" s="140"/>
      <c r="H295" s="140"/>
    </row>
    <row r="296" spans="1:8">
      <c r="A296" s="26" t="s">
        <v>487</v>
      </c>
      <c r="B296" s="56" t="s">
        <v>481</v>
      </c>
      <c r="C296" s="49"/>
      <c r="D296" s="49"/>
      <c r="E296" s="49"/>
      <c r="F296" s="49"/>
      <c r="G296" s="140"/>
      <c r="H296" s="140"/>
    </row>
    <row r="297" spans="1:8">
      <c r="A297" s="26" t="s">
        <v>488</v>
      </c>
      <c r="B297" s="55" t="s">
        <v>489</v>
      </c>
      <c r="C297" s="74">
        <f>C298</f>
        <v>0</v>
      </c>
      <c r="D297" s="74">
        <f t="shared" ref="D297:H298" si="90">D298</f>
        <v>0</v>
      </c>
      <c r="E297" s="74">
        <f t="shared" si="90"/>
        <v>0</v>
      </c>
      <c r="F297" s="74">
        <f t="shared" si="90"/>
        <v>0</v>
      </c>
      <c r="G297" s="139">
        <f t="shared" si="90"/>
        <v>0</v>
      </c>
      <c r="H297" s="139">
        <f t="shared" si="90"/>
        <v>0</v>
      </c>
    </row>
    <row r="298" spans="1:8">
      <c r="A298" s="26" t="s">
        <v>490</v>
      </c>
      <c r="B298" s="55" t="s">
        <v>212</v>
      </c>
      <c r="C298" s="74">
        <f>C299</f>
        <v>0</v>
      </c>
      <c r="D298" s="74">
        <f t="shared" si="90"/>
        <v>0</v>
      </c>
      <c r="E298" s="74">
        <f t="shared" si="90"/>
        <v>0</v>
      </c>
      <c r="F298" s="74">
        <f t="shared" si="90"/>
        <v>0</v>
      </c>
      <c r="G298" s="139">
        <f t="shared" si="90"/>
        <v>0</v>
      </c>
      <c r="H298" s="139">
        <f t="shared" si="90"/>
        <v>0</v>
      </c>
    </row>
    <row r="299" spans="1:8" ht="30">
      <c r="A299" s="26" t="s">
        <v>491</v>
      </c>
      <c r="B299" s="55" t="s">
        <v>224</v>
      </c>
      <c r="C299" s="74">
        <f>C302</f>
        <v>0</v>
      </c>
      <c r="D299" s="74">
        <f t="shared" ref="D299:H299" si="91">D302</f>
        <v>0</v>
      </c>
      <c r="E299" s="74">
        <f t="shared" si="91"/>
        <v>0</v>
      </c>
      <c r="F299" s="74">
        <f t="shared" si="91"/>
        <v>0</v>
      </c>
      <c r="G299" s="139">
        <f t="shared" si="91"/>
        <v>0</v>
      </c>
      <c r="H299" s="139">
        <f t="shared" si="91"/>
        <v>0</v>
      </c>
    </row>
    <row r="300" spans="1:8">
      <c r="A300" s="26" t="s">
        <v>492</v>
      </c>
      <c r="B300" s="55" t="s">
        <v>237</v>
      </c>
      <c r="C300" s="74">
        <f t="shared" ref="C300:H305" si="92">C301</f>
        <v>0</v>
      </c>
      <c r="D300" s="74">
        <f t="shared" si="92"/>
        <v>0</v>
      </c>
      <c r="E300" s="74">
        <f t="shared" si="92"/>
        <v>0</v>
      </c>
      <c r="F300" s="74">
        <f t="shared" si="92"/>
        <v>0</v>
      </c>
      <c r="G300" s="139">
        <f t="shared" si="92"/>
        <v>0</v>
      </c>
      <c r="H300" s="139">
        <f t="shared" si="92"/>
        <v>0</v>
      </c>
    </row>
    <row r="301" spans="1:8">
      <c r="A301" s="26" t="s">
        <v>493</v>
      </c>
      <c r="B301" s="55" t="s">
        <v>212</v>
      </c>
      <c r="C301" s="74">
        <f t="shared" si="92"/>
        <v>0</v>
      </c>
      <c r="D301" s="74">
        <f t="shared" si="92"/>
        <v>0</v>
      </c>
      <c r="E301" s="74">
        <f t="shared" si="92"/>
        <v>0</v>
      </c>
      <c r="F301" s="74">
        <f t="shared" si="92"/>
        <v>0</v>
      </c>
      <c r="G301" s="139">
        <f t="shared" si="92"/>
        <v>0</v>
      </c>
      <c r="H301" s="139">
        <f t="shared" si="92"/>
        <v>0</v>
      </c>
    </row>
    <row r="302" spans="1:8" ht="30">
      <c r="A302" s="26" t="s">
        <v>494</v>
      </c>
      <c r="B302" s="56" t="s">
        <v>224</v>
      </c>
      <c r="C302" s="74">
        <f t="shared" si="92"/>
        <v>0</v>
      </c>
      <c r="D302" s="74">
        <f t="shared" si="92"/>
        <v>0</v>
      </c>
      <c r="E302" s="74">
        <f t="shared" si="92"/>
        <v>0</v>
      </c>
      <c r="F302" s="74">
        <f t="shared" si="92"/>
        <v>0</v>
      </c>
      <c r="G302" s="139">
        <f t="shared" si="92"/>
        <v>0</v>
      </c>
      <c r="H302" s="139">
        <f t="shared" si="92"/>
        <v>0</v>
      </c>
    </row>
    <row r="303" spans="1:8">
      <c r="A303" s="26" t="s">
        <v>495</v>
      </c>
      <c r="B303" s="55" t="s">
        <v>511</v>
      </c>
      <c r="C303" s="74">
        <f t="shared" si="92"/>
        <v>0</v>
      </c>
      <c r="D303" s="74">
        <f t="shared" si="92"/>
        <v>0</v>
      </c>
      <c r="E303" s="74">
        <f t="shared" si="92"/>
        <v>0</v>
      </c>
      <c r="F303" s="74">
        <f t="shared" si="92"/>
        <v>0</v>
      </c>
      <c r="G303" s="139">
        <f t="shared" si="92"/>
        <v>0</v>
      </c>
      <c r="H303" s="139">
        <f t="shared" si="92"/>
        <v>0</v>
      </c>
    </row>
    <row r="304" spans="1:8">
      <c r="A304" s="26" t="s">
        <v>496</v>
      </c>
      <c r="B304" s="55" t="s">
        <v>486</v>
      </c>
      <c r="C304" s="74">
        <f t="shared" si="92"/>
        <v>0</v>
      </c>
      <c r="D304" s="74">
        <f t="shared" si="92"/>
        <v>0</v>
      </c>
      <c r="E304" s="74">
        <f t="shared" si="92"/>
        <v>0</v>
      </c>
      <c r="F304" s="74">
        <f t="shared" si="92"/>
        <v>0</v>
      </c>
      <c r="G304" s="139">
        <f t="shared" si="92"/>
        <v>0</v>
      </c>
      <c r="H304" s="139">
        <f t="shared" si="92"/>
        <v>0</v>
      </c>
    </row>
    <row r="305" spans="1:8">
      <c r="A305" s="26" t="s">
        <v>497</v>
      </c>
      <c r="B305" s="55" t="s">
        <v>498</v>
      </c>
      <c r="C305" s="74">
        <f t="shared" si="92"/>
        <v>0</v>
      </c>
      <c r="D305" s="74">
        <f t="shared" si="92"/>
        <v>0</v>
      </c>
      <c r="E305" s="74">
        <f t="shared" si="92"/>
        <v>0</v>
      </c>
      <c r="F305" s="74">
        <f t="shared" si="92"/>
        <v>0</v>
      </c>
      <c r="G305" s="139">
        <f t="shared" si="92"/>
        <v>0</v>
      </c>
      <c r="H305" s="139">
        <f t="shared" si="92"/>
        <v>0</v>
      </c>
    </row>
    <row r="306" spans="1:8">
      <c r="A306" s="26" t="s">
        <v>499</v>
      </c>
      <c r="B306" s="56" t="s">
        <v>500</v>
      </c>
      <c r="C306" s="49"/>
      <c r="D306" s="49"/>
      <c r="E306" s="49"/>
      <c r="F306" s="49"/>
      <c r="G306" s="140"/>
      <c r="H306" s="140"/>
    </row>
    <row r="307" spans="1:8">
      <c r="B307" s="104" t="s">
        <v>541</v>
      </c>
      <c r="C307" s="30"/>
      <c r="D307" s="30"/>
      <c r="E307" s="30"/>
      <c r="G307" s="141"/>
      <c r="H307" s="141"/>
    </row>
    <row r="308" spans="1:8">
      <c r="B308" s="12"/>
      <c r="C308" s="30"/>
      <c r="D308" s="30"/>
      <c r="E308" s="30"/>
    </row>
    <row r="309" spans="1:8" ht="15.75">
      <c r="A309" s="86" t="s">
        <v>526</v>
      </c>
      <c r="B309" s="87"/>
      <c r="C309" s="30"/>
      <c r="D309" s="85"/>
      <c r="E309" s="30"/>
    </row>
    <row r="310" spans="1:8">
      <c r="A310" s="25"/>
      <c r="B310" s="88"/>
      <c r="C310" s="30"/>
      <c r="D310" s="85"/>
      <c r="E310" s="30"/>
    </row>
    <row r="311" spans="1:8" ht="15.75">
      <c r="A311" s="89"/>
      <c r="B311" s="90" t="s">
        <v>527</v>
      </c>
      <c r="C311" s="30"/>
      <c r="D311" s="91" t="s">
        <v>528</v>
      </c>
      <c r="E311" s="30"/>
    </row>
    <row r="312" spans="1:8">
      <c r="A312" s="25"/>
      <c r="B312" s="20" t="s">
        <v>535</v>
      </c>
      <c r="C312" s="30"/>
      <c r="D312" s="92" t="s">
        <v>530</v>
      </c>
      <c r="E312" s="30"/>
    </row>
    <row r="313" spans="1:8">
      <c r="C313" s="30"/>
      <c r="D313" s="92"/>
      <c r="E313" s="30"/>
    </row>
    <row r="314" spans="1:8">
      <c r="C314" s="30"/>
      <c r="D314" s="92"/>
      <c r="E314" s="30"/>
    </row>
    <row r="315" spans="1:8">
      <c r="C315" s="30"/>
      <c r="D315" s="93" t="s">
        <v>531</v>
      </c>
      <c r="E315" s="30"/>
    </row>
    <row r="316" spans="1:8">
      <c r="C316" s="30"/>
      <c r="D316" s="92" t="s">
        <v>532</v>
      </c>
      <c r="E316" s="30"/>
    </row>
    <row r="317" spans="1:8">
      <c r="C317" s="30"/>
      <c r="D317" s="30"/>
      <c r="E317" s="30"/>
    </row>
    <row r="318" spans="1:8">
      <c r="C318" s="30"/>
      <c r="D318" s="95" t="s">
        <v>533</v>
      </c>
      <c r="E318" s="30"/>
    </row>
    <row r="319" spans="1:8">
      <c r="C319" s="30"/>
      <c r="D319" s="20" t="s">
        <v>534</v>
      </c>
      <c r="E319" s="30"/>
    </row>
  </sheetData>
  <protectedRanges>
    <protectedRange sqref="B3:B4 C2:C4" name="Zonă1_1" securityDescriptor="O:WDG:WDD:(A;;CC;;;WD)"/>
    <protectedRange sqref="B2" name="Zonă1_1_1_1_1_1_1" securityDescriptor="O:WDG:WDD:(A;;CC;;;WD)"/>
    <protectedRange sqref="G38:H41 G95:H95 G98:H98" name="Zonă3_21"/>
    <protectedRange sqref="G34:H34" name="Zonă3_1_1"/>
    <protectedRange sqref="G36:H36" name="Zonă3_2_1"/>
    <protectedRange sqref="G46:H51" name="Zonă3_3_1"/>
    <protectedRange sqref="G54:H57" name="Zonă3_4_1"/>
    <protectedRange sqref="G62:H66" name="Zonă3_5_1"/>
    <protectedRange sqref="G70:H70" name="Zonă3_6_1"/>
    <protectedRange sqref="G81:H85" name="Zonă3_7_1"/>
    <protectedRange sqref="G92:H94" name="Zonă3_8_1"/>
    <protectedRange sqref="G97:H97" name="Zonă3_9_1"/>
    <protectedRange sqref="G101:H106" name="Zonă3_10_1"/>
    <protectedRange sqref="G107:H107" name="Zonă3_11_1"/>
    <protectedRange sqref="G113:H113" name="Zonă3_12_1"/>
    <protectedRange sqref="G116:H116" name="Zonă3_13_1"/>
    <protectedRange sqref="G119:H120" name="Zonă3_14_1"/>
    <protectedRange sqref="G125:H126" name="Zonă3_15_1"/>
    <protectedRange sqref="G135:H138" name="Zonă3_16_1"/>
    <protectedRange sqref="G141:H141" name="Zonă3_17_1"/>
    <protectedRange sqref="G147:H148" name="Zonă3_18_1"/>
    <protectedRange sqref="G150:H151" name="Zonă3_19_1"/>
    <protectedRange sqref="G153:H154" name="Zonă3_20_1"/>
    <protectedRange sqref="H208" name="Zonă3_22_1"/>
    <protectedRange sqref="G214:H218" name="Zonă3_23_1"/>
    <protectedRange sqref="G188:H190" name="Zonă3_24_1"/>
    <protectedRange sqref="G26:H33" name="Zonă3_25_1"/>
  </protectedRanges>
  <printOptions horizontalCentered="1"/>
  <pageMargins left="0.74803149606299213" right="0.74803149606299213" top="0.19685039370078741" bottom="0.19685039370078741" header="0.15748031496062992" footer="0.15748031496062992"/>
  <pageSetup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2</vt:i4>
      </vt:variant>
    </vt:vector>
  </HeadingPairs>
  <TitlesOfParts>
    <vt:vector size="4" baseType="lpstr">
      <vt:lpstr>venituri</vt:lpstr>
      <vt:lpstr>cheltuieli</vt:lpstr>
      <vt:lpstr>cheltuieli!Zona_de_imprimat</vt:lpstr>
      <vt:lpstr>venituri!Zona_de_imprimat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Fanica ORMAN</cp:lastModifiedBy>
  <cp:lastPrinted>2024-01-17T12:12:18Z</cp:lastPrinted>
  <dcterms:created xsi:type="dcterms:W3CDTF">2023-02-07T08:41:31Z</dcterms:created>
  <dcterms:modified xsi:type="dcterms:W3CDTF">2024-02-14T09:12:37Z</dcterms:modified>
</cp:coreProperties>
</file>